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gan\AppData\Local\Microsoft\Windows\Temporary Internet Files\Content.Outlook\WPDB0S4Y\"/>
    </mc:Choice>
  </mc:AlternateContent>
  <bookViews>
    <workbookView xWindow="0" yWindow="0" windowWidth="28800" windowHeight="11235"/>
  </bookViews>
  <sheets>
    <sheet name="BOG Summary" sheetId="1" r:id="rId1"/>
  </sheets>
  <externalReferences>
    <externalReference r:id="rId2"/>
    <externalReference r:id="rId3"/>
  </externalReferences>
  <definedNames>
    <definedName name="__123Graph_APRCT" hidden="1">[1]A!$E$10:$E$19</definedName>
    <definedName name="__123Graph_XPRCT" hidden="1">[1]A!$B$10:$B$20</definedName>
    <definedName name="Budget_Year">[2]Start!$G$13</definedName>
    <definedName name="BUDRPT">[2]Start!$A$1</definedName>
    <definedName name="Current_Year">[2]Start!$D$13</definedName>
    <definedName name="Prior_Year">[2]Start!$A$13</definedName>
    <definedName name="Request_Year">[2]Start!$G$13</definedName>
    <definedName name="UNIVERSITY">[2]Start!$A$2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E44" i="1"/>
  <c r="E43" i="1"/>
  <c r="G42" i="1"/>
  <c r="E42" i="1"/>
  <c r="G41" i="1"/>
  <c r="E41" i="1"/>
  <c r="F45" i="1"/>
  <c r="D45" i="1"/>
  <c r="B45" i="1"/>
  <c r="F39" i="1"/>
  <c r="D39" i="1"/>
  <c r="B39" i="1"/>
  <c r="F35" i="1"/>
  <c r="B35" i="1"/>
  <c r="D35" i="1"/>
  <c r="E34" i="1"/>
  <c r="G33" i="1"/>
  <c r="E33" i="1"/>
  <c r="G32" i="1"/>
  <c r="E32" i="1"/>
  <c r="G31" i="1"/>
  <c r="E31" i="1"/>
  <c r="F30" i="1"/>
  <c r="D30" i="1"/>
  <c r="B30" i="1"/>
  <c r="G23" i="1"/>
  <c r="E23" i="1"/>
  <c r="F22" i="1"/>
  <c r="G21" i="1"/>
  <c r="B22" i="1"/>
  <c r="E20" i="1"/>
  <c r="D22" i="1"/>
  <c r="F18" i="1"/>
  <c r="G17" i="1"/>
  <c r="E17" i="1"/>
  <c r="G16" i="1"/>
  <c r="B18" i="1"/>
  <c r="F12" i="1"/>
  <c r="D12" i="1"/>
  <c r="F6" i="1"/>
  <c r="D6" i="1"/>
  <c r="B6" i="1"/>
  <c r="A2" i="1"/>
  <c r="G35" i="1" l="1"/>
  <c r="F24" i="1"/>
  <c r="F26" i="1" s="1"/>
  <c r="E45" i="1"/>
  <c r="G12" i="1"/>
  <c r="G45" i="1"/>
  <c r="B24" i="1"/>
  <c r="E35" i="1"/>
  <c r="G20" i="1"/>
  <c r="G43" i="1"/>
  <c r="E19" i="1"/>
  <c r="G40" i="1"/>
  <c r="E16" i="1"/>
  <c r="B12" i="1"/>
  <c r="D18" i="1"/>
  <c r="G19" i="1"/>
  <c r="E21" i="1"/>
  <c r="G34" i="1"/>
  <c r="E40" i="1"/>
  <c r="D24" i="1" l="1"/>
  <c r="G18" i="1"/>
  <c r="B26" i="1"/>
  <c r="E12" i="1"/>
  <c r="E18" i="1"/>
  <c r="G24" i="1" l="1"/>
  <c r="D26" i="1"/>
  <c r="E24" i="1"/>
</calcChain>
</file>

<file path=xl/sharedStrings.xml><?xml version="1.0" encoding="utf-8"?>
<sst xmlns="http://schemas.openxmlformats.org/spreadsheetml/2006/main" count="58" uniqueCount="43">
  <si>
    <t>Board of Governors’ Budget Request Summary</t>
  </si>
  <si>
    <t>Educational and General Budget</t>
  </si>
  <si>
    <t>Actual</t>
  </si>
  <si>
    <t>Projected</t>
  </si>
  <si>
    <t>Percent</t>
  </si>
  <si>
    <t>Revenue/Sources</t>
  </si>
  <si>
    <t>Change</t>
  </si>
  <si>
    <t>Tuition</t>
  </si>
  <si>
    <t>Fees</t>
  </si>
  <si>
    <t>State Appropriation</t>
  </si>
  <si>
    <t>All Other Revenue</t>
  </si>
  <si>
    <t>Planned Use of Carryforward</t>
  </si>
  <si>
    <t>Total Revenue/Sources</t>
  </si>
  <si>
    <t>Expenditures and Transfers</t>
  </si>
  <si>
    <t>Compensation Summary:</t>
  </si>
  <si>
    <t>Salaries and Wages</t>
  </si>
  <si>
    <t>Benefits</t>
  </si>
  <si>
    <t>Subtotal, Compensation</t>
  </si>
  <si>
    <t>Student Financial Aid</t>
  </si>
  <si>
    <t>Utilities</t>
  </si>
  <si>
    <t>Other Services and Supplies</t>
  </si>
  <si>
    <t>Subtotal, All Services and Supplies</t>
  </si>
  <si>
    <t>Capital Expenditures and Transfers</t>
  </si>
  <si>
    <t>Total Expenditures and Transfers</t>
  </si>
  <si>
    <t>Revenue/Sources Less Expenditures/Transfers</t>
  </si>
  <si>
    <t>Annualized FTE Enrollment</t>
  </si>
  <si>
    <t>In-State Undergraduate</t>
  </si>
  <si>
    <t>Out-of-State Undergraduate</t>
  </si>
  <si>
    <t>In-State Graduate</t>
  </si>
  <si>
    <t>Out-of-State Graduate</t>
  </si>
  <si>
    <t>Total FTE Enrollment</t>
  </si>
  <si>
    <t>E&amp;G FTE of Budgeted Positions</t>
  </si>
  <si>
    <t>Approved</t>
  </si>
  <si>
    <t>Faculty</t>
  </si>
  <si>
    <t>AFSCME</t>
  </si>
  <si>
    <t>Nonrepresented</t>
  </si>
  <si>
    <t>SCUPA</t>
  </si>
  <si>
    <t>All Other</t>
  </si>
  <si>
    <t>Total FTE of Budgeted Positions</t>
  </si>
  <si>
    <t>*</t>
  </si>
  <si>
    <t>Note: FY 2018/19 and/or FY2019/20 data may vary from budgets previously approved by the university's Council of Trustees.</t>
  </si>
  <si>
    <t>*Due to turnover occurring throughout the year, actual annualized employee FTE was 689.47.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</si>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</sst>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#,##0_);_(\(#,##0\);_(&quot;0&quot;_);_(@_)"/>
  </numFmts>
  <fonts count="8">
    <font>
      <sz val="11"/>
      <color theme="1"/>
      <name val="Calibri"/>
      <family val="2"/>
      <scheme val="minor"/>
    </font>
    <font>
      <sz val="12"/>
      <name val="CG Omega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1" fillId="0" borderId="0"/>
  </cellStyleXfs>
  <cellXfs count="70">
    <xf numFmtId="0" fontId="0" fillId="0" borderId="0" xfId="0"/>
    <xf numFmtId="38" fontId="2" fillId="0" borderId="0" xfId="4" applyFont="1" applyAlignment="1" applyProtection="1">
      <alignment horizontal="left"/>
    </xf>
    <xf numFmtId="38" fontId="3" fillId="0" borderId="0" xfId="4" applyFont="1" applyProtection="1"/>
    <xf numFmtId="38" fontId="4" fillId="0" borderId="0" xfId="4" applyFont="1" applyProtection="1">
      <protection locked="0"/>
    </xf>
    <xf numFmtId="38" fontId="5" fillId="0" borderId="0" xfId="4" applyFont="1" applyAlignment="1" applyProtection="1">
      <alignment horizontal="left"/>
    </xf>
    <xf numFmtId="38" fontId="5" fillId="0" borderId="1" xfId="4" applyFont="1" applyBorder="1" applyProtection="1"/>
    <xf numFmtId="38" fontId="6" fillId="0" borderId="3" xfId="4" applyFont="1" applyBorder="1" applyAlignment="1" applyProtection="1">
      <alignment horizontal="center"/>
    </xf>
    <xf numFmtId="38" fontId="6" fillId="0" borderId="4" xfId="4" applyFont="1" applyBorder="1" applyProtection="1"/>
    <xf numFmtId="38" fontId="5" fillId="0" borderId="5" xfId="4" applyFont="1" applyBorder="1" applyAlignment="1" applyProtection="1">
      <alignment horizontal="center"/>
    </xf>
    <xf numFmtId="38" fontId="5" fillId="0" borderId="6" xfId="4" quotePrefix="1" applyFont="1" applyBorder="1" applyAlignment="1" applyProtection="1">
      <alignment horizontal="left"/>
    </xf>
    <xf numFmtId="38" fontId="5" fillId="0" borderId="8" xfId="4" applyFont="1" applyBorder="1" applyAlignment="1" applyProtection="1">
      <alignment horizontal="center"/>
    </xf>
    <xf numFmtId="38" fontId="3" fillId="0" borderId="4" xfId="4" applyFont="1" applyBorder="1" applyProtection="1"/>
    <xf numFmtId="164" fontId="3" fillId="0" borderId="0" xfId="3" applyNumberFormat="1" applyFont="1" applyFill="1" applyBorder="1" applyAlignment="1" applyProtection="1">
      <alignment horizontal="right"/>
    </xf>
    <xf numFmtId="164" fontId="3" fillId="0" borderId="3" xfId="3" applyNumberFormat="1" applyFont="1" applyBorder="1" applyAlignment="1" applyProtection="1">
      <alignment horizontal="right"/>
    </xf>
    <xf numFmtId="164" fontId="3" fillId="0" borderId="5" xfId="3" applyNumberFormat="1" applyFont="1" applyBorder="1" applyAlignment="1" applyProtection="1">
      <alignment horizontal="right"/>
    </xf>
    <xf numFmtId="38" fontId="3" fillId="0" borderId="4" xfId="4" quotePrefix="1" applyFont="1" applyBorder="1" applyAlignment="1" applyProtection="1">
      <alignment horizontal="left"/>
    </xf>
    <xf numFmtId="38" fontId="3" fillId="0" borderId="4" xfId="4" applyFont="1" applyBorder="1" applyAlignment="1" applyProtection="1">
      <alignment horizontal="left"/>
    </xf>
    <xf numFmtId="164" fontId="3" fillId="0" borderId="9" xfId="3" applyNumberFormat="1" applyFont="1" applyFill="1" applyBorder="1" applyAlignment="1" applyProtection="1">
      <alignment horizontal="right"/>
    </xf>
    <xf numFmtId="38" fontId="5" fillId="0" borderId="10" xfId="4" quotePrefix="1" applyFont="1" applyBorder="1" applyAlignment="1" applyProtection="1">
      <alignment horizontal="left"/>
    </xf>
    <xf numFmtId="5" fontId="3" fillId="0" borderId="11" xfId="4" applyNumberFormat="1" applyFont="1" applyFill="1" applyBorder="1" applyProtection="1"/>
    <xf numFmtId="164" fontId="3" fillId="0" borderId="7" xfId="3" applyNumberFormat="1" applyFont="1" applyFill="1" applyBorder="1" applyAlignment="1" applyProtection="1">
      <alignment horizontal="right"/>
    </xf>
    <xf numFmtId="164" fontId="3" fillId="0" borderId="12" xfId="3" applyNumberFormat="1" applyFont="1" applyBorder="1" applyAlignment="1" applyProtection="1">
      <alignment horizontal="right"/>
    </xf>
    <xf numFmtId="38" fontId="3" fillId="0" borderId="0" xfId="4" applyFont="1" applyFill="1" applyBorder="1" applyProtection="1"/>
    <xf numFmtId="38" fontId="3" fillId="0" borderId="5" xfId="4" applyFont="1" applyBorder="1" applyProtection="1"/>
    <xf numFmtId="38" fontId="5" fillId="0" borderId="7" xfId="4" applyFont="1" applyFill="1" applyBorder="1" applyAlignment="1" applyProtection="1">
      <alignment horizontal="center"/>
    </xf>
    <xf numFmtId="38" fontId="5" fillId="0" borderId="0" xfId="4" applyFont="1" applyFill="1" applyBorder="1" applyAlignment="1" applyProtection="1">
      <alignment horizontal="center"/>
    </xf>
    <xf numFmtId="38" fontId="5" fillId="0" borderId="2" xfId="4" applyFont="1" applyFill="1" applyBorder="1" applyAlignment="1" applyProtection="1">
      <alignment horizontal="center"/>
    </xf>
    <xf numFmtId="38" fontId="5" fillId="0" borderId="3" xfId="4" applyFont="1" applyBorder="1" applyAlignment="1" applyProtection="1">
      <alignment horizontal="center"/>
    </xf>
    <xf numFmtId="38" fontId="3" fillId="0" borderId="4" xfId="4" applyFont="1" applyBorder="1" applyAlignment="1" applyProtection="1">
      <alignment horizontal="left" indent="1"/>
    </xf>
    <xf numFmtId="38" fontId="3" fillId="0" borderId="4" xfId="4" applyFont="1" applyBorder="1" applyAlignment="1" applyProtection="1">
      <alignment horizontal="left" indent="2"/>
    </xf>
    <xf numFmtId="5" fontId="3" fillId="0" borderId="0" xfId="4" applyNumberFormat="1" applyFont="1" applyFill="1" applyBorder="1" applyProtection="1"/>
    <xf numFmtId="164" fontId="3" fillId="0" borderId="11" xfId="3" applyNumberFormat="1" applyFont="1" applyFill="1" applyBorder="1" applyAlignment="1" applyProtection="1">
      <alignment horizontal="right"/>
    </xf>
    <xf numFmtId="5" fontId="3" fillId="0" borderId="13" xfId="4" applyNumberFormat="1" applyFont="1" applyBorder="1" applyProtection="1"/>
    <xf numFmtId="38" fontId="5" fillId="0" borderId="14" xfId="4" quotePrefix="1" applyFont="1" applyBorder="1" applyAlignment="1" applyProtection="1">
      <alignment horizontal="left" wrapText="1"/>
    </xf>
    <xf numFmtId="5" fontId="3" fillId="0" borderId="7" xfId="4" applyNumberFormat="1" applyFont="1" applyFill="1" applyBorder="1" applyProtection="1"/>
    <xf numFmtId="5" fontId="3" fillId="0" borderId="12" xfId="4" applyNumberFormat="1" applyFont="1" applyBorder="1" applyProtection="1"/>
    <xf numFmtId="38" fontId="5" fillId="0" borderId="0" xfId="4" applyFont="1" applyProtection="1"/>
    <xf numFmtId="38" fontId="3" fillId="0" borderId="0" xfId="4" applyFont="1" applyFill="1" applyProtection="1"/>
    <xf numFmtId="38" fontId="3" fillId="0" borderId="0" xfId="4" applyFont="1" applyBorder="1" applyProtection="1"/>
    <xf numFmtId="38" fontId="3" fillId="0" borderId="2" xfId="4" applyFont="1" applyFill="1" applyBorder="1" applyProtection="1"/>
    <xf numFmtId="38" fontId="3" fillId="0" borderId="6" xfId="4" applyFont="1" applyBorder="1" applyProtection="1"/>
    <xf numFmtId="38" fontId="5" fillId="0" borderId="7" xfId="4" quotePrefix="1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right"/>
    </xf>
    <xf numFmtId="164" fontId="3" fillId="0" borderId="8" xfId="3" applyNumberFormat="1" applyFont="1" applyBorder="1" applyAlignment="1" applyProtection="1">
      <alignment horizontal="right"/>
    </xf>
    <xf numFmtId="38" fontId="5" fillId="0" borderId="6" xfId="4" applyFont="1" applyBorder="1" applyProtection="1"/>
    <xf numFmtId="39" fontId="3" fillId="0" borderId="16" xfId="4" applyNumberFormat="1" applyFont="1" applyFill="1" applyBorder="1" applyProtection="1"/>
    <xf numFmtId="39" fontId="3" fillId="0" borderId="0" xfId="4" applyNumberFormat="1" applyFont="1" applyFill="1" applyProtection="1"/>
    <xf numFmtId="39" fontId="3" fillId="0" borderId="0" xfId="4" applyNumberFormat="1" applyFont="1" applyFill="1" applyBorder="1" applyProtection="1"/>
    <xf numFmtId="39" fontId="3" fillId="0" borderId="0" xfId="4" applyNumberFormat="1" applyFont="1" applyBorder="1" applyProtection="1"/>
    <xf numFmtId="39" fontId="5" fillId="0" borderId="2" xfId="4" applyNumberFormat="1" applyFont="1" applyFill="1" applyBorder="1" applyAlignment="1" applyProtection="1">
      <alignment horizontal="center"/>
    </xf>
    <xf numFmtId="39" fontId="3" fillId="0" borderId="2" xfId="4" applyNumberFormat="1" applyFont="1" applyFill="1" applyBorder="1" applyProtection="1"/>
    <xf numFmtId="39" fontId="3" fillId="0" borderId="3" xfId="4" applyNumberFormat="1" applyFont="1" applyBorder="1" applyProtection="1"/>
    <xf numFmtId="39" fontId="3" fillId="0" borderId="5" xfId="1" applyNumberFormat="1" applyFont="1" applyBorder="1" applyProtection="1"/>
    <xf numFmtId="39" fontId="3" fillId="0" borderId="7" xfId="4" applyNumberFormat="1" applyFont="1" applyFill="1" applyBorder="1" applyProtection="1"/>
    <xf numFmtId="39" fontId="3" fillId="0" borderId="8" xfId="1" applyNumberFormat="1" applyFont="1" applyBorder="1" applyProtection="1"/>
    <xf numFmtId="38" fontId="5" fillId="0" borderId="6" xfId="4" applyFont="1" applyBorder="1" applyAlignment="1" applyProtection="1">
      <alignment horizontal="left"/>
    </xf>
    <xf numFmtId="38" fontId="7" fillId="0" borderId="0" xfId="4" applyFont="1" applyProtection="1"/>
    <xf numFmtId="38" fontId="7" fillId="0" borderId="0" xfId="4" applyFont="1" applyProtection="1">
      <protection locked="0"/>
    </xf>
    <xf numFmtId="38" fontId="2" fillId="0" borderId="2" xfId="4" applyFont="1" applyFill="1" applyBorder="1" applyProtection="1"/>
    <xf numFmtId="38" fontId="6" fillId="0" borderId="2" xfId="4" applyFont="1" applyFill="1" applyBorder="1" applyAlignment="1" applyProtection="1">
      <alignment horizontal="center"/>
    </xf>
    <xf numFmtId="38" fontId="2" fillId="0" borderId="0" xfId="4" applyFont="1" applyFill="1" applyBorder="1" applyAlignment="1" applyProtection="1">
      <alignment horizontal="center"/>
    </xf>
    <xf numFmtId="5" fontId="3" fillId="0" borderId="0" xfId="4" applyNumberFormat="1" applyFont="1" applyFill="1" applyBorder="1" applyAlignment="1" applyProtection="1">
      <alignment horizontal="right"/>
    </xf>
    <xf numFmtId="5" fontId="3" fillId="0" borderId="2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Protection="1"/>
    <xf numFmtId="6" fontId="3" fillId="0" borderId="0" xfId="4" applyNumberFormat="1" applyFont="1" applyFill="1" applyBorder="1" applyProtection="1"/>
    <xf numFmtId="165" fontId="3" fillId="0" borderId="9" xfId="4" applyNumberFormat="1" applyFont="1" applyFill="1" applyBorder="1" applyProtection="1"/>
    <xf numFmtId="165" fontId="3" fillId="0" borderId="0" xfId="4" applyNumberFormat="1" applyFont="1" applyFill="1" applyBorder="1" applyProtection="1"/>
    <xf numFmtId="38" fontId="5" fillId="0" borderId="15" xfId="4" applyFont="1" applyFill="1" applyBorder="1" applyAlignment="1" applyProtection="1">
      <alignment horizontal="center"/>
    </xf>
    <xf numFmtId="38" fontId="4" fillId="0" borderId="0" xfId="4" applyFont="1" applyFill="1" applyProtection="1">
      <protection locked="0"/>
    </xf>
  </cellXfs>
  <cellStyles count="5">
    <cellStyle name="Comma" xfId="1" builtinId="3"/>
    <cellStyle name="Currency" xfId="2" builtinId="4"/>
    <cellStyle name="Normal" xfId="0" builtinId="0"/>
    <cellStyle name="Normal_UNIVSUMM-0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_A/FINMGMT.DAT/GENF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dget%202020\BUDRPT2020\Ginger\FINAL%20from%20Ginger\2018.10.11%20EA-BUD-20%20appr%20by%20B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A"/>
      <sheetName val="B"/>
      <sheetName val="C"/>
      <sheetName val="D"/>
    </sheetNames>
    <sheetDataSet>
      <sheetData sheetId="0" refreshError="1"/>
      <sheetData sheetId="1">
        <row r="10">
          <cell r="B10" t="str">
            <v>83-84</v>
          </cell>
          <cell r="E10">
            <v>0.11524039544487548</v>
          </cell>
        </row>
        <row r="11">
          <cell r="B11" t="str">
            <v>84-85</v>
          </cell>
          <cell r="E11">
            <v>0.11521639878872583</v>
          </cell>
        </row>
        <row r="12">
          <cell r="B12" t="str">
            <v>85-86</v>
          </cell>
          <cell r="E12">
            <v>0.11326775721050365</v>
          </cell>
        </row>
        <row r="13">
          <cell r="B13" t="str">
            <v>86-87</v>
          </cell>
          <cell r="E13">
            <v>0.11416279309988638</v>
          </cell>
        </row>
        <row r="14">
          <cell r="B14" t="str">
            <v>87-88</v>
          </cell>
          <cell r="E14">
            <v>0.11206760886172651</v>
          </cell>
        </row>
        <row r="15">
          <cell r="B15" t="str">
            <v>88-89</v>
          </cell>
          <cell r="E15">
            <v>0.11567274384685505</v>
          </cell>
        </row>
        <row r="16">
          <cell r="B16" t="str">
            <v>89-90</v>
          </cell>
          <cell r="E16">
            <v>0.11590617597292724</v>
          </cell>
        </row>
        <row r="17">
          <cell r="B17" t="str">
            <v>90-91</v>
          </cell>
          <cell r="E17">
            <v>0.11236873037597617</v>
          </cell>
        </row>
        <row r="18">
          <cell r="B18" t="str">
            <v>91-92</v>
          </cell>
          <cell r="E18">
            <v>0.10785534600522077</v>
          </cell>
        </row>
        <row r="19">
          <cell r="B19" t="str">
            <v>92-93</v>
          </cell>
          <cell r="E19">
            <v>0.10058347894163765</v>
          </cell>
        </row>
        <row r="20">
          <cell r="B20" t="str">
            <v>93-94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ssumptions"/>
      <sheetName val="Utilities "/>
      <sheetName val="Data"/>
      <sheetName val="Student Profile"/>
      <sheetName val="Work force"/>
      <sheetName val="Vacancies"/>
      <sheetName val="E&amp;G - General Fund"/>
      <sheetName val="E&amp;G - Designated"/>
      <sheetName val="E&amp;G Total"/>
      <sheetName val="Aux"/>
      <sheetName val="Re"/>
      <sheetName val="ALL"/>
      <sheetName val="BOG Summary"/>
      <sheetName val="BOG Narrative"/>
      <sheetName val="Function"/>
      <sheetName val="BOG Summary (Revised)"/>
      <sheetName val="Strategy"/>
      <sheetName val="pdesupplement"/>
      <sheetName val="Summary"/>
      <sheetName val="Edit Checks"/>
    </sheetNames>
    <sheetDataSet>
      <sheetData sheetId="0">
        <row r="1">
          <cell r="A1" t="str">
            <v>FY 2019/20 BUDGET REPORT (BUDRPT)</v>
          </cell>
        </row>
        <row r="2">
          <cell r="A2" t="str">
            <v>East Stroudsburg University of Pennsylvania</v>
          </cell>
        </row>
        <row r="13">
          <cell r="A13" t="str">
            <v>FY 2017/18</v>
          </cell>
          <cell r="D13" t="str">
            <v>FY 2018/19</v>
          </cell>
          <cell r="G13" t="str">
            <v>FY 2019/20</v>
          </cell>
        </row>
      </sheetData>
      <sheetData sheetId="1"/>
      <sheetData sheetId="2"/>
      <sheetData sheetId="3"/>
      <sheetData sheetId="4"/>
      <sheetData sheetId="5">
        <row r="47">
          <cell r="C47">
            <v>301.04000000000002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7"/>
  <sheetViews>
    <sheetView tabSelected="1" workbookViewId="0">
      <selection activeCell="I13" sqref="I13"/>
    </sheetView>
  </sheetViews>
  <sheetFormatPr defaultColWidth="12.5703125" defaultRowHeight="15.75"/>
  <cols>
    <col min="1" max="1" width="41.5703125" style="3" customWidth="1"/>
    <col min="2" max="2" width="19.7109375" style="69" customWidth="1"/>
    <col min="3" max="3" width="2.140625" style="69" customWidth="1"/>
    <col min="4" max="4" width="20.5703125" style="69" customWidth="1"/>
    <col min="5" max="5" width="11" style="69" customWidth="1"/>
    <col min="6" max="6" width="20.5703125" style="69" customWidth="1"/>
    <col min="7" max="7" width="11" style="3" customWidth="1"/>
    <col min="8" max="16384" width="12.5703125" style="3"/>
  </cols>
  <sheetData>
    <row r="1" spans="1:7" ht="18">
      <c r="A1" s="1" t="s">
        <v>0</v>
      </c>
      <c r="B1" s="37"/>
      <c r="C1" s="37"/>
      <c r="D1" s="37"/>
      <c r="E1" s="37"/>
      <c r="F1" s="37"/>
      <c r="G1" s="2"/>
    </row>
    <row r="2" spans="1:7">
      <c r="A2" s="4" t="str">
        <f>UNIVERSITY</f>
        <v>East Stroudsburg University of Pennsylvania</v>
      </c>
      <c r="B2" s="37"/>
      <c r="C2" s="37"/>
      <c r="D2" s="37"/>
      <c r="E2" s="37"/>
      <c r="F2" s="37"/>
      <c r="G2" s="2"/>
    </row>
    <row r="3" spans="1:7">
      <c r="A3" s="2"/>
      <c r="B3" s="37"/>
      <c r="C3" s="37"/>
      <c r="D3" s="37"/>
      <c r="E3" s="37"/>
      <c r="F3" s="37"/>
      <c r="G3" s="2"/>
    </row>
    <row r="4" spans="1:7" ht="18">
      <c r="A4" s="5" t="s">
        <v>1</v>
      </c>
      <c r="B4" s="58"/>
      <c r="C4" s="58"/>
      <c r="D4" s="58"/>
      <c r="E4" s="59"/>
      <c r="F4" s="58"/>
      <c r="G4" s="6"/>
    </row>
    <row r="5" spans="1:7" ht="18">
      <c r="A5" s="7"/>
      <c r="B5" s="25" t="s">
        <v>2</v>
      </c>
      <c r="C5" s="60"/>
      <c r="D5" s="25" t="s">
        <v>3</v>
      </c>
      <c r="E5" s="25" t="s">
        <v>4</v>
      </c>
      <c r="F5" s="25" t="s">
        <v>3</v>
      </c>
      <c r="G5" s="8" t="s">
        <v>4</v>
      </c>
    </row>
    <row r="6" spans="1:7">
      <c r="A6" s="9" t="s">
        <v>5</v>
      </c>
      <c r="B6" s="41" t="str">
        <f>Prior_Year</f>
        <v>FY 2017/18</v>
      </c>
      <c r="C6" s="41"/>
      <c r="D6" s="41" t="str">
        <f>Current_Year</f>
        <v>FY 2018/19</v>
      </c>
      <c r="E6" s="24" t="s">
        <v>6</v>
      </c>
      <c r="F6" s="41" t="str">
        <f>Request_Year</f>
        <v>FY 2019/20</v>
      </c>
      <c r="G6" s="10" t="s">
        <v>6</v>
      </c>
    </row>
    <row r="7" spans="1:7">
      <c r="A7" s="11" t="s">
        <v>7</v>
      </c>
      <c r="B7" s="61">
        <v>57377752</v>
      </c>
      <c r="C7" s="61"/>
      <c r="D7" s="61">
        <v>59616922</v>
      </c>
      <c r="E7" s="12">
        <v>3.9025056262225119E-2</v>
      </c>
      <c r="F7" s="62">
        <v>60513319</v>
      </c>
      <c r="G7" s="13">
        <v>1.5035949021319819E-2</v>
      </c>
    </row>
    <row r="8" spans="1:7">
      <c r="A8" s="11" t="s">
        <v>8</v>
      </c>
      <c r="B8" s="63">
        <v>13355448</v>
      </c>
      <c r="C8" s="63"/>
      <c r="D8" s="63">
        <v>12452961</v>
      </c>
      <c r="E8" s="12">
        <v>-6.7574446023824883E-2</v>
      </c>
      <c r="F8" s="63">
        <v>12493478</v>
      </c>
      <c r="G8" s="14">
        <v>3.2536037011599091E-3</v>
      </c>
    </row>
    <row r="9" spans="1:7">
      <c r="A9" s="11" t="s">
        <v>9</v>
      </c>
      <c r="B9" s="63">
        <v>27030316</v>
      </c>
      <c r="C9" s="63"/>
      <c r="D9" s="63">
        <v>28659138</v>
      </c>
      <c r="E9" s="12">
        <v>6.0259080951920799E-2</v>
      </c>
      <c r="F9" s="63">
        <v>28659138</v>
      </c>
      <c r="G9" s="14">
        <v>0</v>
      </c>
    </row>
    <row r="10" spans="1:7">
      <c r="A10" s="15" t="s">
        <v>10</v>
      </c>
      <c r="B10" s="64">
        <v>5778349</v>
      </c>
      <c r="C10" s="64"/>
      <c r="D10" s="64">
        <v>4832114</v>
      </c>
      <c r="E10" s="12">
        <v>-0.16375525258166304</v>
      </c>
      <c r="F10" s="64">
        <v>4842475</v>
      </c>
      <c r="G10" s="14">
        <v>2.144196101333702E-3</v>
      </c>
    </row>
    <row r="11" spans="1:7">
      <c r="A11" s="16" t="s">
        <v>11</v>
      </c>
      <c r="B11" s="64">
        <v>0</v>
      </c>
      <c r="C11" s="64"/>
      <c r="D11" s="63">
        <v>-763105</v>
      </c>
      <c r="E11" s="17" t="s">
        <v>42</v>
      </c>
      <c r="F11" s="63">
        <v>-1127169</v>
      </c>
      <c r="G11" s="14" t="s">
        <v>42</v>
      </c>
    </row>
    <row r="12" spans="1:7">
      <c r="A12" s="18" t="s">
        <v>12</v>
      </c>
      <c r="B12" s="19">
        <f>SUM(B7:B11)</f>
        <v>103541865</v>
      </c>
      <c r="C12" s="19"/>
      <c r="D12" s="19">
        <f>SUM(D7:D11)</f>
        <v>104798030</v>
      </c>
      <c r="E12" s="20">
        <f t="shared" ref="E12" si="0">IF(B12&gt;0,(D12-B12)/B12,"n/a")</f>
        <v>1.2131952616460984E-2</v>
      </c>
      <c r="F12" s="19">
        <f>SUM(F7:F11)</f>
        <v>105381241</v>
      </c>
      <c r="G12" s="21">
        <f t="shared" ref="G12" si="1">IF($D12&gt;0,(F12-$D12)/$D12,"n/a")</f>
        <v>5.5650950690580726E-3</v>
      </c>
    </row>
    <row r="13" spans="1:7">
      <c r="A13" s="11"/>
      <c r="B13" s="22"/>
      <c r="C13" s="22"/>
      <c r="D13" s="22"/>
      <c r="E13" s="22"/>
      <c r="F13" s="22"/>
      <c r="G13" s="23"/>
    </row>
    <row r="14" spans="1:7">
      <c r="A14" s="9" t="s">
        <v>13</v>
      </c>
      <c r="B14" s="24"/>
      <c r="C14" s="24"/>
      <c r="D14" s="24"/>
      <c r="E14" s="24"/>
      <c r="F14" s="24"/>
      <c r="G14" s="10"/>
    </row>
    <row r="15" spans="1:7">
      <c r="A15" s="16" t="s">
        <v>14</v>
      </c>
      <c r="B15" s="25"/>
      <c r="C15" s="25"/>
      <c r="D15" s="25"/>
      <c r="E15" s="25"/>
      <c r="F15" s="26"/>
      <c r="G15" s="27"/>
    </row>
    <row r="16" spans="1:7">
      <c r="A16" s="28" t="s">
        <v>15</v>
      </c>
      <c r="B16" s="30">
        <v>49440392</v>
      </c>
      <c r="C16" s="30"/>
      <c r="D16" s="65">
        <v>51227931</v>
      </c>
      <c r="E16" s="12">
        <f t="shared" ref="E16:E24" si="2">IF(B16&gt;0,(D16-B16)/B16,"n/a")</f>
        <v>3.615543744070638E-2</v>
      </c>
      <c r="F16" s="65">
        <v>52323567</v>
      </c>
      <c r="G16" s="14">
        <f t="shared" ref="G16:G24" si="3">IF($D16&gt;0,(F16-$D16)/$D16,"n/a")</f>
        <v>2.1387473173570096E-2</v>
      </c>
    </row>
    <row r="17" spans="1:7">
      <c r="A17" s="28" t="s">
        <v>16</v>
      </c>
      <c r="B17" s="66">
        <v>21773001</v>
      </c>
      <c r="C17" s="66"/>
      <c r="D17" s="66">
        <v>23484916</v>
      </c>
      <c r="E17" s="12">
        <f t="shared" si="2"/>
        <v>7.8625587717559009E-2</v>
      </c>
      <c r="F17" s="66">
        <v>24508627</v>
      </c>
      <c r="G17" s="14">
        <f t="shared" si="3"/>
        <v>4.3590149524060463E-2</v>
      </c>
    </row>
    <row r="18" spans="1:7">
      <c r="A18" s="29" t="s">
        <v>17</v>
      </c>
      <c r="B18" s="30">
        <f>SUM(B16:B17)</f>
        <v>71213393</v>
      </c>
      <c r="C18" s="30"/>
      <c r="D18" s="30">
        <f>SUM(D16:D17)</f>
        <v>74712847</v>
      </c>
      <c r="E18" s="12">
        <f t="shared" si="2"/>
        <v>4.9140391330602655E-2</v>
      </c>
      <c r="F18" s="30">
        <f>SUM(F16:F17)</f>
        <v>76832194</v>
      </c>
      <c r="G18" s="14">
        <f t="shared" si="3"/>
        <v>2.8366567265198716E-2</v>
      </c>
    </row>
    <row r="19" spans="1:7">
      <c r="A19" s="16" t="s">
        <v>18</v>
      </c>
      <c r="B19" s="67">
        <v>3501863</v>
      </c>
      <c r="C19" s="67"/>
      <c r="D19" s="67">
        <v>4028108</v>
      </c>
      <c r="E19" s="12">
        <f t="shared" si="2"/>
        <v>0.15027572466427155</v>
      </c>
      <c r="F19" s="67">
        <v>4118108</v>
      </c>
      <c r="G19" s="14">
        <f t="shared" si="3"/>
        <v>2.2342995768733113E-2</v>
      </c>
    </row>
    <row r="20" spans="1:7">
      <c r="A20" s="11" t="s">
        <v>19</v>
      </c>
      <c r="B20" s="67">
        <v>1495043</v>
      </c>
      <c r="C20" s="67"/>
      <c r="D20" s="67">
        <v>1461721</v>
      </c>
      <c r="E20" s="12">
        <f t="shared" si="2"/>
        <v>-2.2288322141904949E-2</v>
      </c>
      <c r="F20" s="67">
        <v>1476120</v>
      </c>
      <c r="G20" s="14">
        <f t="shared" si="3"/>
        <v>9.8507170657054256E-3</v>
      </c>
    </row>
    <row r="21" spans="1:7">
      <c r="A21" s="11" t="s">
        <v>20</v>
      </c>
      <c r="B21" s="66">
        <v>15611152</v>
      </c>
      <c r="C21" s="66"/>
      <c r="D21" s="66">
        <v>16073986</v>
      </c>
      <c r="E21" s="12">
        <f t="shared" si="2"/>
        <v>2.9647651883730298E-2</v>
      </c>
      <c r="F21" s="66">
        <v>15961014</v>
      </c>
      <c r="G21" s="14">
        <f t="shared" si="3"/>
        <v>-7.0282504911973916E-3</v>
      </c>
    </row>
    <row r="22" spans="1:7">
      <c r="A22" s="29" t="s">
        <v>21</v>
      </c>
      <c r="B22" s="30">
        <f>SUM(B19:B21)</f>
        <v>20608058</v>
      </c>
      <c r="C22" s="30"/>
      <c r="D22" s="30">
        <f>SUM(D19:D21)</f>
        <v>21563815</v>
      </c>
      <c r="E22" s="12"/>
      <c r="F22" s="30">
        <f>SUM(F19:F21)</f>
        <v>21555242</v>
      </c>
      <c r="G22" s="14"/>
    </row>
    <row r="23" spans="1:7">
      <c r="A23" s="16" t="s">
        <v>22</v>
      </c>
      <c r="B23" s="67">
        <v>10927343</v>
      </c>
      <c r="C23" s="67"/>
      <c r="D23" s="67">
        <v>8521368</v>
      </c>
      <c r="E23" s="12">
        <f t="shared" si="2"/>
        <v>-0.22017932447073366</v>
      </c>
      <c r="F23" s="67">
        <v>8723491</v>
      </c>
      <c r="G23" s="14">
        <f t="shared" si="3"/>
        <v>2.3719548316655261E-2</v>
      </c>
    </row>
    <row r="24" spans="1:7">
      <c r="A24" s="18" t="s">
        <v>23</v>
      </c>
      <c r="B24" s="19">
        <f>SUM(B18+B22+B23)</f>
        <v>102748794</v>
      </c>
      <c r="C24" s="19"/>
      <c r="D24" s="19">
        <f>SUM(D18+D22+D23)</f>
        <v>104798030</v>
      </c>
      <c r="E24" s="31">
        <f t="shared" si="2"/>
        <v>1.9944136765245146E-2</v>
      </c>
      <c r="F24" s="19">
        <f>SUM(F18+F22+F23)</f>
        <v>107110927</v>
      </c>
      <c r="G24" s="21">
        <f t="shared" si="3"/>
        <v>2.207004272885664E-2</v>
      </c>
    </row>
    <row r="25" spans="1:7">
      <c r="A25" s="5"/>
      <c r="B25" s="19"/>
      <c r="C25" s="19"/>
      <c r="D25" s="19"/>
      <c r="E25" s="19"/>
      <c r="F25" s="19"/>
      <c r="G25" s="32"/>
    </row>
    <row r="26" spans="1:7" ht="31.5">
      <c r="A26" s="33" t="s">
        <v>24</v>
      </c>
      <c r="B26" s="34">
        <f>B12-B24</f>
        <v>793071</v>
      </c>
      <c r="C26" s="34"/>
      <c r="D26" s="34">
        <f>D12-D24</f>
        <v>0</v>
      </c>
      <c r="E26" s="34"/>
      <c r="F26" s="34">
        <f>F12-F24</f>
        <v>-1729686</v>
      </c>
      <c r="G26" s="35"/>
    </row>
    <row r="27" spans="1:7">
      <c r="A27" s="36"/>
      <c r="B27" s="37"/>
      <c r="C27" s="37"/>
      <c r="D27" s="37"/>
      <c r="E27" s="37"/>
      <c r="F27" s="22"/>
      <c r="G27" s="38"/>
    </row>
    <row r="28" spans="1:7">
      <c r="A28" s="2"/>
      <c r="B28" s="37"/>
      <c r="C28" s="37"/>
      <c r="D28" s="37"/>
      <c r="E28" s="37"/>
      <c r="F28" s="22"/>
      <c r="G28" s="38"/>
    </row>
    <row r="29" spans="1:7">
      <c r="A29" s="5" t="s">
        <v>25</v>
      </c>
      <c r="B29" s="68" t="s">
        <v>2</v>
      </c>
      <c r="C29" s="39"/>
      <c r="D29" s="68" t="s">
        <v>3</v>
      </c>
      <c r="E29" s="26" t="s">
        <v>4</v>
      </c>
      <c r="F29" s="68" t="s">
        <v>3</v>
      </c>
      <c r="G29" s="27" t="s">
        <v>4</v>
      </c>
    </row>
    <row r="30" spans="1:7">
      <c r="A30" s="40"/>
      <c r="B30" s="41" t="str">
        <f>Prior_Year</f>
        <v>FY 2017/18</v>
      </c>
      <c r="C30" s="41"/>
      <c r="D30" s="41" t="str">
        <f>Current_Year</f>
        <v>FY 2018/19</v>
      </c>
      <c r="E30" s="24" t="s">
        <v>6</v>
      </c>
      <c r="F30" s="41" t="str">
        <f>Budget_Year</f>
        <v>FY 2019/20</v>
      </c>
      <c r="G30" s="10" t="s">
        <v>6</v>
      </c>
    </row>
    <row r="31" spans="1:7">
      <c r="A31" s="11" t="s">
        <v>26</v>
      </c>
      <c r="B31" s="42">
        <v>4482</v>
      </c>
      <c r="C31" s="42"/>
      <c r="D31" s="42">
        <v>4291</v>
      </c>
      <c r="E31" s="12">
        <f>IF(B31&gt;0,(D31-B31)/B31,"n/a")</f>
        <v>-4.2614904060687193E-2</v>
      </c>
      <c r="F31" s="42">
        <v>4292</v>
      </c>
      <c r="G31" s="14">
        <f>IF($D31&gt;0,(F31-$D31)/$D31,"n/a")</f>
        <v>2.3304591004427873E-4</v>
      </c>
    </row>
    <row r="32" spans="1:7">
      <c r="A32" s="11" t="s">
        <v>27</v>
      </c>
      <c r="B32" s="42">
        <v>1216</v>
      </c>
      <c r="C32" s="42"/>
      <c r="D32" s="42">
        <v>1124</v>
      </c>
      <c r="E32" s="12">
        <f>IF(B32&gt;0,(D32-B32)/B32,"n/a")</f>
        <v>-7.5657894736842105E-2</v>
      </c>
      <c r="F32" s="42">
        <v>1126</v>
      </c>
      <c r="G32" s="14">
        <f>IF($D32&gt;0,(F32-$D32)/$D32,"n/a")</f>
        <v>1.7793594306049821E-3</v>
      </c>
    </row>
    <row r="33" spans="1:7">
      <c r="A33" s="11" t="s">
        <v>28</v>
      </c>
      <c r="B33" s="42">
        <v>399</v>
      </c>
      <c r="C33" s="42"/>
      <c r="D33" s="42">
        <v>423</v>
      </c>
      <c r="E33" s="12">
        <f>IF(B33&gt;0,(D33-B33)/B33,"n/a")</f>
        <v>6.0150375939849621E-2</v>
      </c>
      <c r="F33" s="42">
        <v>429</v>
      </c>
      <c r="G33" s="14">
        <f>IF($D33&gt;0,(F33-$D33)/$D33,"n/a")</f>
        <v>1.4184397163120567E-2</v>
      </c>
    </row>
    <row r="34" spans="1:7">
      <c r="A34" s="40" t="s">
        <v>29</v>
      </c>
      <c r="B34" s="42">
        <v>126</v>
      </c>
      <c r="C34" s="42"/>
      <c r="D34" s="42">
        <v>142</v>
      </c>
      <c r="E34" s="20">
        <f>IF(B34&gt;0,(D34-B34)/B34,"n/a")</f>
        <v>0.12698412698412698</v>
      </c>
      <c r="F34" s="42">
        <v>142</v>
      </c>
      <c r="G34" s="43">
        <f>IF($D34&gt;0,(F34-$D34)/$D34,"n/a")</f>
        <v>0</v>
      </c>
    </row>
    <row r="35" spans="1:7">
      <c r="A35" s="44" t="s">
        <v>30</v>
      </c>
      <c r="B35" s="45">
        <f>SUM(B31:B34)</f>
        <v>6223</v>
      </c>
      <c r="C35" s="45"/>
      <c r="D35" s="45">
        <f>SUM(D31:D34)</f>
        <v>5980</v>
      </c>
      <c r="E35" s="20">
        <f>IF(B35&gt;0,(D35-B35)/B35,"n/a")</f>
        <v>-3.9048690342278647E-2</v>
      </c>
      <c r="F35" s="45">
        <f>SUM(F31:F34)</f>
        <v>5989</v>
      </c>
      <c r="G35" s="43">
        <f>IF($D35&gt;0,(F35-$D35)/$D35,"n/a")</f>
        <v>1.5050167224080267E-3</v>
      </c>
    </row>
    <row r="36" spans="1:7">
      <c r="A36" s="2"/>
      <c r="B36" s="46"/>
      <c r="C36" s="46"/>
      <c r="D36" s="46"/>
      <c r="E36" s="46"/>
      <c r="F36" s="47"/>
      <c r="G36" s="48"/>
    </row>
    <row r="37" spans="1:7">
      <c r="A37" s="2"/>
      <c r="B37" s="46"/>
      <c r="C37" s="46"/>
      <c r="D37" s="46"/>
      <c r="E37" s="46"/>
      <c r="F37" s="47"/>
      <c r="G37" s="48"/>
    </row>
    <row r="38" spans="1:7">
      <c r="A38" s="5" t="s">
        <v>31</v>
      </c>
      <c r="B38" s="49" t="s">
        <v>32</v>
      </c>
      <c r="C38" s="50"/>
      <c r="D38" s="68" t="s">
        <v>3</v>
      </c>
      <c r="E38" s="50"/>
      <c r="F38" s="68" t="s">
        <v>3</v>
      </c>
      <c r="G38" s="51"/>
    </row>
    <row r="39" spans="1:7">
      <c r="A39" s="40"/>
      <c r="B39" s="41" t="str">
        <f>Prior_Year</f>
        <v>FY 2017/18</v>
      </c>
      <c r="C39" s="41"/>
      <c r="D39" s="41" t="str">
        <f>Current_Year</f>
        <v>FY 2018/19</v>
      </c>
      <c r="E39" s="24" t="s">
        <v>6</v>
      </c>
      <c r="F39" s="41" t="str">
        <f>Budget_Year</f>
        <v>FY 2019/20</v>
      </c>
      <c r="G39" s="10" t="s">
        <v>6</v>
      </c>
    </row>
    <row r="40" spans="1:7">
      <c r="A40" s="11" t="s">
        <v>33</v>
      </c>
      <c r="B40" s="47">
        <v>301.04000000000002</v>
      </c>
      <c r="C40" s="47"/>
      <c r="D40" s="47">
        <v>295.06</v>
      </c>
      <c r="E40" s="47">
        <f t="shared" ref="E40:E45" si="4">+D40-B40</f>
        <v>-5.9800000000000182</v>
      </c>
      <c r="F40" s="47">
        <v>294.29000000000002</v>
      </c>
      <c r="G40" s="52">
        <f t="shared" ref="G40:G45" si="5">+F40-$D40</f>
        <v>-0.76999999999998181</v>
      </c>
    </row>
    <row r="41" spans="1:7">
      <c r="A41" s="11" t="s">
        <v>34</v>
      </c>
      <c r="B41" s="47">
        <v>202.54000000000002</v>
      </c>
      <c r="C41" s="47"/>
      <c r="D41" s="47">
        <v>196.86</v>
      </c>
      <c r="E41" s="47">
        <f t="shared" si="4"/>
        <v>-5.6800000000000068</v>
      </c>
      <c r="F41" s="47">
        <v>196.98</v>
      </c>
      <c r="G41" s="52">
        <f t="shared" si="5"/>
        <v>0.11999999999997613</v>
      </c>
    </row>
    <row r="42" spans="1:7">
      <c r="A42" s="11" t="s">
        <v>35</v>
      </c>
      <c r="B42" s="47">
        <v>102.76</v>
      </c>
      <c r="C42" s="47"/>
      <c r="D42" s="47">
        <v>104.88</v>
      </c>
      <c r="E42" s="47">
        <f t="shared" si="4"/>
        <v>2.1199999999999903</v>
      </c>
      <c r="F42" s="47">
        <v>105</v>
      </c>
      <c r="G42" s="52">
        <f t="shared" si="5"/>
        <v>0.12000000000000455</v>
      </c>
    </row>
    <row r="43" spans="1:7">
      <c r="A43" s="11" t="s">
        <v>36</v>
      </c>
      <c r="B43" s="47">
        <v>40.01</v>
      </c>
      <c r="C43" s="47"/>
      <c r="D43" s="47">
        <v>43.660000000000004</v>
      </c>
      <c r="E43" s="47">
        <f t="shared" si="4"/>
        <v>3.6500000000000057</v>
      </c>
      <c r="F43" s="47">
        <v>43.67</v>
      </c>
      <c r="G43" s="52">
        <f t="shared" si="5"/>
        <v>9.9999999999980105E-3</v>
      </c>
    </row>
    <row r="44" spans="1:7">
      <c r="A44" s="40" t="s">
        <v>37</v>
      </c>
      <c r="B44" s="47">
        <v>48.41</v>
      </c>
      <c r="C44" s="47"/>
      <c r="D44" s="47">
        <v>49.24</v>
      </c>
      <c r="E44" s="53">
        <f t="shared" si="4"/>
        <v>0.8300000000000054</v>
      </c>
      <c r="F44" s="47">
        <v>49.260000000000005</v>
      </c>
      <c r="G44" s="54">
        <f t="shared" si="5"/>
        <v>2.0000000000003126E-2</v>
      </c>
    </row>
    <row r="45" spans="1:7">
      <c r="A45" s="55" t="s">
        <v>38</v>
      </c>
      <c r="B45" s="45">
        <f>SUM(B40:B44)</f>
        <v>694.76</v>
      </c>
      <c r="C45" s="45" t="s">
        <v>39</v>
      </c>
      <c r="D45" s="45">
        <f>SUM(D40:D44)</f>
        <v>689.69999999999993</v>
      </c>
      <c r="E45" s="53">
        <f t="shared" si="4"/>
        <v>-5.0600000000000591</v>
      </c>
      <c r="F45" s="45">
        <f>SUM(F40:F44)</f>
        <v>689.19999999999993</v>
      </c>
      <c r="G45" s="54">
        <f t="shared" si="5"/>
        <v>-0.5</v>
      </c>
    </row>
    <row r="46" spans="1:7">
      <c r="A46" s="56" t="s">
        <v>40</v>
      </c>
      <c r="B46" s="37"/>
      <c r="C46" s="37"/>
      <c r="D46" s="37"/>
      <c r="E46" s="37"/>
      <c r="F46" s="37"/>
      <c r="G46" s="2"/>
    </row>
    <row r="47" spans="1:7">
      <c r="A47" s="57" t="s">
        <v>41</v>
      </c>
    </row>
  </sheetData>
  <printOptions horizontalCentered="1" verticalCentered="1"/>
  <pageMargins left="0.25" right="0.25" top="0.5" bottom="0.5" header="0.5" footer="0.5"/>
  <pageSetup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BOG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Morgan</dc:creator>
  <cp:lastModifiedBy>Deborah Morgan</cp:lastModifiedBy>
  <cp:lastPrinted>2019-06-14T16:08:39Z</cp:lastPrinted>
  <dcterms:created xsi:type="dcterms:W3CDTF">2018-10-31T19:32:48Z</dcterms:created>
  <dcterms:modified xsi:type="dcterms:W3CDTF">2019-06-14T16:08:42Z</dcterms:modified>
</cp:coreProperties>
</file>