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udget 2019\BUDRPT19\Website\"/>
    </mc:Choice>
  </mc:AlternateContent>
  <bookViews>
    <workbookView xWindow="0" yWindow="0" windowWidth="28800" windowHeight="11535"/>
  </bookViews>
  <sheets>
    <sheet name="BOG Summary" sheetId="1" r:id="rId1"/>
  </sheets>
  <externalReferences>
    <externalReference r:id="rId2"/>
    <externalReference r:id="rId3"/>
  </externalReferences>
  <definedNames>
    <definedName name="__123Graph_APRCT" hidden="1">[2]A!$E$10:$E$19</definedName>
    <definedName name="__123Graph_XPRCT" hidden="1">[2]A!$B$10:$B$20</definedName>
    <definedName name="Budget_Year">[1]Start!$G$13</definedName>
    <definedName name="BUDRPT">[1]Start!$A$1</definedName>
    <definedName name="Current_Year">[1]Start!$D$13</definedName>
    <definedName name="Prior_Year">[1]Start!$A$13</definedName>
    <definedName name="Request_Year">[1]Start!$G$13</definedName>
    <definedName name="UNIVERSITY">[1]Start!$A$2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D44" i="1"/>
  <c r="F43" i="1"/>
  <c r="D43" i="1"/>
  <c r="F42" i="1"/>
  <c r="D42" i="1"/>
  <c r="F41" i="1"/>
  <c r="D41" i="1"/>
  <c r="E45" i="1"/>
  <c r="C45" i="1"/>
  <c r="B45" i="1"/>
  <c r="E39" i="1"/>
  <c r="C39" i="1"/>
  <c r="B39" i="1"/>
  <c r="E35" i="1"/>
  <c r="B35" i="1"/>
  <c r="F34" i="1"/>
  <c r="D34" i="1"/>
  <c r="D33" i="1"/>
  <c r="F33" i="1"/>
  <c r="F32" i="1"/>
  <c r="D32" i="1"/>
  <c r="F31" i="1"/>
  <c r="C35" i="1"/>
  <c r="F35" i="1" s="1"/>
  <c r="E30" i="1"/>
  <c r="C30" i="1"/>
  <c r="B30" i="1"/>
  <c r="F23" i="1"/>
  <c r="D23" i="1"/>
  <c r="F21" i="1"/>
  <c r="D21" i="1"/>
  <c r="E22" i="1"/>
  <c r="D20" i="1"/>
  <c r="F19" i="1"/>
  <c r="D19" i="1"/>
  <c r="E18" i="1"/>
  <c r="F17" i="1"/>
  <c r="D17" i="1"/>
  <c r="F16" i="1"/>
  <c r="B18" i="1"/>
  <c r="F11" i="1"/>
  <c r="D11" i="1"/>
  <c r="F10" i="1"/>
  <c r="D10" i="1"/>
  <c r="F9" i="1"/>
  <c r="F8" i="1"/>
  <c r="D8" i="1"/>
  <c r="E12" i="1"/>
  <c r="C12" i="1"/>
  <c r="D7" i="1"/>
  <c r="E6" i="1"/>
  <c r="C6" i="1"/>
  <c r="B6" i="1"/>
  <c r="A2" i="1"/>
  <c r="D45" i="1" l="1"/>
  <c r="F45" i="1"/>
  <c r="D35" i="1"/>
  <c r="E24" i="1"/>
  <c r="E26" i="1" s="1"/>
  <c r="F12" i="1"/>
  <c r="F7" i="1"/>
  <c r="D9" i="1"/>
  <c r="C22" i="1"/>
  <c r="F20" i="1"/>
  <c r="D16" i="1"/>
  <c r="B12" i="1"/>
  <c r="C18" i="1"/>
  <c r="D31" i="1"/>
  <c r="B22" i="1"/>
  <c r="B24" i="1" s="1"/>
  <c r="D40" i="1"/>
  <c r="F40" i="1"/>
  <c r="D12" i="1" l="1"/>
  <c r="B26" i="1"/>
  <c r="F18" i="1"/>
  <c r="C24" i="1"/>
  <c r="D24" i="1" s="1"/>
  <c r="D18" i="1"/>
  <c r="F24" i="1" l="1"/>
  <c r="C26" i="1"/>
</calcChain>
</file>

<file path=xl/sharedStrings.xml><?xml version="1.0" encoding="utf-8"?>
<sst xmlns="http://schemas.openxmlformats.org/spreadsheetml/2006/main" count="45" uniqueCount="37">
  <si>
    <t>Board of Governors’ Budget Request Summary</t>
  </si>
  <si>
    <t>Educational and General Budget</t>
  </si>
  <si>
    <t>Percent</t>
  </si>
  <si>
    <t>Revenue/Sources</t>
  </si>
  <si>
    <t>Change</t>
  </si>
  <si>
    <t>Tuition</t>
  </si>
  <si>
    <t>Fees</t>
  </si>
  <si>
    <t>State Appropriation</t>
  </si>
  <si>
    <t>All Other Revenue</t>
  </si>
  <si>
    <t>Planned Use of Carryforward</t>
  </si>
  <si>
    <t>Total Revenue/Sources</t>
  </si>
  <si>
    <t>Expenditures and Transfers</t>
  </si>
  <si>
    <t>Compensation Summary:</t>
  </si>
  <si>
    <t>Salaries and Wages</t>
  </si>
  <si>
    <t>Benefits</t>
  </si>
  <si>
    <t>Subtotal, Compensation</t>
  </si>
  <si>
    <t>Student Financial Aid</t>
  </si>
  <si>
    <t>Utilities</t>
  </si>
  <si>
    <t>Other Services and Supplies</t>
  </si>
  <si>
    <t>Subtotal, All Services and Supplies</t>
  </si>
  <si>
    <t>Capital Expenditures and Transfers</t>
  </si>
  <si>
    <t>Total Expenditures and Transfers</t>
  </si>
  <si>
    <t>Revenue/Sources Less Expenditures/Transfers</t>
  </si>
  <si>
    <t>Annualized FTE Enrollment</t>
  </si>
  <si>
    <t>In-State Undergraduate</t>
  </si>
  <si>
    <t>Out-of-State Undergraduate</t>
  </si>
  <si>
    <t>In-State Graduate</t>
  </si>
  <si>
    <t>Out-of-State Graduate</t>
  </si>
  <si>
    <t>Total FTE Enrollment</t>
  </si>
  <si>
    <t>E&amp;G FTE of Budgeted Positions</t>
  </si>
  <si>
    <t>Faculty</t>
  </si>
  <si>
    <t>AFSCME</t>
  </si>
  <si>
    <t>Nonrepresented</t>
  </si>
  <si>
    <t>SCUPA</t>
  </si>
  <si>
    <t>All Other</t>
  </si>
  <si>
    <t>Total FTE of Budgeted Positions</t>
  </si>
  <si>
    <t>Note: University Council of Trustees has rejected FY2017/18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</si>
</sst>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#,##0_);_(\(#,##0\);_(&quot;0&quot;_);_(@_)"/>
  </numFmts>
  <fonts count="8">
    <font>
      <sz val="11"/>
      <color theme="1"/>
      <name val="Calibri"/>
      <family val="2"/>
      <scheme val="minor"/>
    </font>
    <font>
      <sz val="12"/>
      <name val="CG Omega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1" fillId="0" borderId="0"/>
  </cellStyleXfs>
  <cellXfs count="70">
    <xf numFmtId="0" fontId="0" fillId="0" borderId="0" xfId="0"/>
    <xf numFmtId="38" fontId="2" fillId="0" borderId="0" xfId="4" applyFont="1" applyAlignment="1" applyProtection="1">
      <alignment horizontal="left"/>
    </xf>
    <xf numFmtId="38" fontId="3" fillId="0" borderId="0" xfId="4" applyFont="1" applyProtection="1"/>
    <xf numFmtId="38" fontId="4" fillId="0" borderId="0" xfId="4" applyFont="1" applyProtection="1">
      <protection locked="0"/>
    </xf>
    <xf numFmtId="38" fontId="5" fillId="0" borderId="0" xfId="4" applyFont="1" applyAlignment="1" applyProtection="1">
      <alignment horizontal="left"/>
    </xf>
    <xf numFmtId="38" fontId="5" fillId="0" borderId="1" xfId="4" applyFont="1" applyBorder="1" applyProtection="1"/>
    <xf numFmtId="38" fontId="2" fillId="0" borderId="2" xfId="4" applyFont="1" applyBorder="1" applyProtection="1"/>
    <xf numFmtId="38" fontId="6" fillId="0" borderId="2" xfId="4" applyFont="1" applyBorder="1" applyAlignment="1" applyProtection="1">
      <alignment horizontal="center"/>
    </xf>
    <xf numFmtId="38" fontId="6" fillId="0" borderId="3" xfId="4" applyFont="1" applyBorder="1" applyAlignment="1" applyProtection="1">
      <alignment horizontal="center"/>
    </xf>
    <xf numFmtId="38" fontId="6" fillId="0" borderId="4" xfId="4" applyFont="1" applyBorder="1" applyProtection="1"/>
    <xf numFmtId="38" fontId="2" fillId="0" borderId="0" xfId="4" applyFont="1" applyBorder="1" applyAlignment="1" applyProtection="1">
      <alignment horizontal="center"/>
    </xf>
    <xf numFmtId="38" fontId="5" fillId="0" borderId="0" xfId="4" applyFont="1" applyBorder="1" applyAlignment="1" applyProtection="1">
      <alignment horizontal="center"/>
    </xf>
    <xf numFmtId="38" fontId="5" fillId="0" borderId="5" xfId="4" applyFont="1" applyBorder="1" applyAlignment="1" applyProtection="1">
      <alignment horizontal="center"/>
    </xf>
    <xf numFmtId="38" fontId="5" fillId="0" borderId="6" xfId="4" quotePrefix="1" applyFont="1" applyBorder="1" applyAlignment="1" applyProtection="1">
      <alignment horizontal="left"/>
    </xf>
    <xf numFmtId="38" fontId="5" fillId="0" borderId="7" xfId="4" quotePrefix="1" applyFont="1" applyBorder="1" applyAlignment="1" applyProtection="1">
      <alignment horizontal="center"/>
    </xf>
    <xf numFmtId="38" fontId="5" fillId="0" borderId="7" xfId="4" applyFont="1" applyBorder="1" applyAlignment="1" applyProtection="1">
      <alignment horizontal="center"/>
    </xf>
    <xf numFmtId="38" fontId="5" fillId="0" borderId="8" xfId="4" applyFont="1" applyBorder="1" applyAlignment="1" applyProtection="1">
      <alignment horizontal="center"/>
    </xf>
    <xf numFmtId="38" fontId="3" fillId="0" borderId="4" xfId="4" applyFont="1" applyBorder="1" applyProtection="1"/>
    <xf numFmtId="164" fontId="3" fillId="0" borderId="0" xfId="3" applyNumberFormat="1" applyFont="1" applyFill="1" applyBorder="1" applyAlignment="1" applyProtection="1">
      <alignment horizontal="right"/>
    </xf>
    <xf numFmtId="164" fontId="3" fillId="0" borderId="3" xfId="3" applyNumberFormat="1" applyFont="1" applyBorder="1" applyAlignment="1" applyProtection="1">
      <alignment horizontal="right"/>
    </xf>
    <xf numFmtId="164" fontId="3" fillId="0" borderId="5" xfId="3" applyNumberFormat="1" applyFont="1" applyBorder="1" applyAlignment="1" applyProtection="1">
      <alignment horizontal="right"/>
    </xf>
    <xf numFmtId="38" fontId="3" fillId="0" borderId="4" xfId="4" quotePrefix="1" applyFont="1" applyBorder="1" applyAlignment="1" applyProtection="1">
      <alignment horizontal="left"/>
    </xf>
    <xf numFmtId="38" fontId="3" fillId="0" borderId="4" xfId="4" applyFont="1" applyBorder="1" applyAlignment="1" applyProtection="1">
      <alignment horizontal="left"/>
    </xf>
    <xf numFmtId="164" fontId="3" fillId="0" borderId="9" xfId="3" applyNumberFormat="1" applyFont="1" applyFill="1" applyBorder="1" applyAlignment="1" applyProtection="1">
      <alignment horizontal="right"/>
    </xf>
    <xf numFmtId="38" fontId="5" fillId="0" borderId="10" xfId="4" quotePrefix="1" applyFont="1" applyBorder="1" applyAlignment="1" applyProtection="1">
      <alignment horizontal="left"/>
    </xf>
    <xf numFmtId="5" fontId="3" fillId="0" borderId="11" xfId="4" applyNumberFormat="1" applyFont="1" applyFill="1" applyBorder="1" applyProtection="1"/>
    <xf numFmtId="164" fontId="3" fillId="0" borderId="7" xfId="3" applyNumberFormat="1" applyFont="1" applyFill="1" applyBorder="1" applyAlignment="1" applyProtection="1">
      <alignment horizontal="right"/>
    </xf>
    <xf numFmtId="164" fontId="3" fillId="0" borderId="12" xfId="3" applyNumberFormat="1" applyFont="1" applyBorder="1" applyAlignment="1" applyProtection="1">
      <alignment horizontal="right"/>
    </xf>
    <xf numFmtId="38" fontId="3" fillId="0" borderId="0" xfId="4" applyFont="1" applyFill="1" applyBorder="1" applyProtection="1"/>
    <xf numFmtId="38" fontId="3" fillId="0" borderId="5" xfId="4" applyFont="1" applyBorder="1" applyProtection="1"/>
    <xf numFmtId="38" fontId="5" fillId="0" borderId="7" xfId="4" applyFont="1" applyFill="1" applyBorder="1" applyAlignment="1" applyProtection="1">
      <alignment horizontal="center"/>
    </xf>
    <xf numFmtId="38" fontId="5" fillId="0" borderId="0" xfId="4" applyFont="1" applyFill="1" applyBorder="1" applyAlignment="1" applyProtection="1">
      <alignment horizontal="center"/>
    </xf>
    <xf numFmtId="38" fontId="5" fillId="0" borderId="2" xfId="4" applyFont="1" applyFill="1" applyBorder="1" applyAlignment="1" applyProtection="1">
      <alignment horizontal="center"/>
    </xf>
    <xf numFmtId="38" fontId="5" fillId="0" borderId="3" xfId="4" applyFont="1" applyBorder="1" applyAlignment="1" applyProtection="1">
      <alignment horizontal="center"/>
    </xf>
    <xf numFmtId="38" fontId="3" fillId="0" borderId="4" xfId="4" applyFont="1" applyBorder="1" applyAlignment="1" applyProtection="1">
      <alignment horizontal="left" indent="1"/>
    </xf>
    <xf numFmtId="38" fontId="3" fillId="0" borderId="4" xfId="4" applyFont="1" applyBorder="1" applyAlignment="1" applyProtection="1">
      <alignment horizontal="left" indent="2"/>
    </xf>
    <xf numFmtId="5" fontId="3" fillId="0" borderId="0" xfId="4" applyNumberFormat="1" applyFont="1" applyFill="1" applyBorder="1" applyProtection="1"/>
    <xf numFmtId="164" fontId="3" fillId="0" borderId="11" xfId="3" applyNumberFormat="1" applyFont="1" applyFill="1" applyBorder="1" applyAlignment="1" applyProtection="1">
      <alignment horizontal="right"/>
    </xf>
    <xf numFmtId="5" fontId="3" fillId="0" borderId="13" xfId="4" applyNumberFormat="1" applyFont="1" applyBorder="1" applyProtection="1"/>
    <xf numFmtId="38" fontId="5" fillId="0" borderId="14" xfId="4" quotePrefix="1" applyFont="1" applyBorder="1" applyAlignment="1" applyProtection="1">
      <alignment horizontal="left" wrapText="1"/>
    </xf>
    <xf numFmtId="5" fontId="3" fillId="0" borderId="7" xfId="4" applyNumberFormat="1" applyFont="1" applyFill="1" applyBorder="1" applyProtection="1"/>
    <xf numFmtId="5" fontId="3" fillId="0" borderId="12" xfId="4" applyNumberFormat="1" applyFont="1" applyBorder="1" applyProtection="1"/>
    <xf numFmtId="38" fontId="5" fillId="0" borderId="0" xfId="4" applyFont="1" applyProtection="1"/>
    <xf numFmtId="38" fontId="3" fillId="0" borderId="0" xfId="4" applyFont="1" applyFill="1" applyProtection="1"/>
    <xf numFmtId="38" fontId="3" fillId="0" borderId="0" xfId="4" applyFont="1" applyBorder="1" applyProtection="1"/>
    <xf numFmtId="38" fontId="3" fillId="0" borderId="2" xfId="4" applyFont="1" applyFill="1" applyBorder="1" applyProtection="1"/>
    <xf numFmtId="39" fontId="5" fillId="0" borderId="2" xfId="4" applyNumberFormat="1" applyFont="1" applyFill="1" applyBorder="1" applyAlignment="1" applyProtection="1">
      <alignment horizontal="center"/>
    </xf>
    <xf numFmtId="38" fontId="3" fillId="0" borderId="6" xfId="4" applyFont="1" applyBorder="1" applyProtection="1"/>
    <xf numFmtId="38" fontId="5" fillId="0" borderId="7" xfId="4" quotePrefix="1" applyFont="1" applyFill="1" applyBorder="1" applyAlignment="1" applyProtection="1">
      <alignment horizontal="center"/>
    </xf>
    <xf numFmtId="39" fontId="3" fillId="0" borderId="0" xfId="4" applyNumberFormat="1" applyFont="1" applyFill="1" applyBorder="1" applyAlignment="1" applyProtection="1">
      <alignment horizontal="right"/>
    </xf>
    <xf numFmtId="164" fontId="3" fillId="0" borderId="8" xfId="3" applyNumberFormat="1" applyFont="1" applyBorder="1" applyAlignment="1" applyProtection="1">
      <alignment horizontal="right"/>
    </xf>
    <xf numFmtId="38" fontId="5" fillId="0" borderId="6" xfId="4" applyFont="1" applyBorder="1" applyProtection="1"/>
    <xf numFmtId="39" fontId="3" fillId="0" borderId="15" xfId="4" applyNumberFormat="1" applyFont="1" applyFill="1" applyBorder="1" applyProtection="1"/>
    <xf numFmtId="39" fontId="3" fillId="0" borderId="0" xfId="4" applyNumberFormat="1" applyFont="1" applyFill="1" applyProtection="1"/>
    <xf numFmtId="39" fontId="3" fillId="0" borderId="0" xfId="4" applyNumberFormat="1" applyFont="1" applyFill="1" applyBorder="1" applyProtection="1"/>
    <xf numFmtId="39" fontId="3" fillId="0" borderId="0" xfId="4" applyNumberFormat="1" applyFont="1" applyBorder="1" applyProtection="1"/>
    <xf numFmtId="39" fontId="3" fillId="0" borderId="2" xfId="4" applyNumberFormat="1" applyFont="1" applyFill="1" applyBorder="1" applyProtection="1"/>
    <xf numFmtId="39" fontId="3" fillId="0" borderId="3" xfId="4" applyNumberFormat="1" applyFont="1" applyBorder="1" applyProtection="1"/>
    <xf numFmtId="39" fontId="3" fillId="0" borderId="5" xfId="1" applyNumberFormat="1" applyFont="1" applyBorder="1" applyProtection="1"/>
    <xf numFmtId="39" fontId="3" fillId="0" borderId="7" xfId="4" applyNumberFormat="1" applyFont="1" applyFill="1" applyBorder="1" applyProtection="1"/>
    <xf numFmtId="39" fontId="3" fillId="0" borderId="8" xfId="1" applyNumberFormat="1" applyFont="1" applyBorder="1" applyProtection="1"/>
    <xf numFmtId="38" fontId="5" fillId="0" borderId="6" xfId="4" applyFont="1" applyBorder="1" applyAlignment="1" applyProtection="1">
      <alignment horizontal="left"/>
    </xf>
    <xf numFmtId="38" fontId="7" fillId="0" borderId="0" xfId="4" applyFont="1" applyProtection="1">
      <protection locked="0"/>
    </xf>
    <xf numFmtId="5" fontId="3" fillId="0" borderId="0" xfId="4" applyNumberFormat="1" applyFont="1" applyFill="1" applyBorder="1" applyAlignment="1" applyProtection="1">
      <alignment horizontal="right"/>
    </xf>
    <xf numFmtId="5" fontId="3" fillId="0" borderId="2" xfId="4" applyNumberFormat="1" applyFont="1" applyFill="1" applyBorder="1" applyAlignment="1" applyProtection="1">
      <alignment horizontal="right"/>
    </xf>
    <xf numFmtId="165" fontId="3" fillId="0" borderId="0" xfId="4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Protection="1"/>
    <xf numFmtId="6" fontId="3" fillId="0" borderId="0" xfId="4" applyNumberFormat="1" applyFont="1" applyFill="1" applyBorder="1" applyProtection="1"/>
    <xf numFmtId="165" fontId="3" fillId="0" borderId="9" xfId="4" applyNumberFormat="1" applyFont="1" applyFill="1" applyBorder="1" applyProtection="1"/>
    <xf numFmtId="165" fontId="3" fillId="0" borderId="0" xfId="4" applyNumberFormat="1" applyFont="1" applyFill="1" applyBorder="1" applyProtection="1"/>
  </cellXfs>
  <cellStyles count="5">
    <cellStyle name="Comma" xfId="1" builtinId="3"/>
    <cellStyle name="Currency" xfId="2" builtinId="4"/>
    <cellStyle name="Normal" xfId="0" builtinId="0"/>
    <cellStyle name="Normal_UNIVSUMM-0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2019/BUDRPT19/Ginger/FINAL/2017.10.19%20FINAL%20EA-BUD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_A\FINMGMT.DAT\GENF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ssumptions"/>
      <sheetName val="Utilities "/>
      <sheetName val="Data"/>
      <sheetName val="Student Profile"/>
      <sheetName val="Work force"/>
      <sheetName val="Vacancies"/>
      <sheetName val="E&amp;G - General Fund"/>
      <sheetName val="E&amp;G - Designated"/>
      <sheetName val="E&amp;G Total"/>
      <sheetName val="Aux"/>
      <sheetName val="Re"/>
      <sheetName val="ALL"/>
      <sheetName val="BOG Summary"/>
      <sheetName val="BOG Narrative"/>
      <sheetName val="Function"/>
      <sheetName val="BOG Summary (Revised)"/>
      <sheetName val="Strategy"/>
      <sheetName val="pdesupplement"/>
      <sheetName val="Summary"/>
      <sheetName val="Edit Checks"/>
    </sheetNames>
    <sheetDataSet>
      <sheetData sheetId="0">
        <row r="1">
          <cell r="A1" t="str">
            <v>FY 2018/19 BUDGET REPORT (BUDRPT)</v>
          </cell>
        </row>
        <row r="2">
          <cell r="A2" t="str">
            <v>East Stroudsburg University of Pennsylvania</v>
          </cell>
        </row>
        <row r="13">
          <cell r="A13" t="str">
            <v>FY 2016/17</v>
          </cell>
          <cell r="D13" t="str">
            <v>FY 2017/18</v>
          </cell>
          <cell r="G13" t="str">
            <v>FY 2018/19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A"/>
      <sheetName val="B"/>
      <sheetName val="C"/>
      <sheetName val="D"/>
    </sheetNames>
    <sheetDataSet>
      <sheetData sheetId="0" refreshError="1"/>
      <sheetData sheetId="1">
        <row r="10">
          <cell r="B10" t="str">
            <v>83-84</v>
          </cell>
          <cell r="E10">
            <v>0.11524039544487548</v>
          </cell>
        </row>
        <row r="11">
          <cell r="B11" t="str">
            <v>84-85</v>
          </cell>
          <cell r="E11">
            <v>0.11521639878872583</v>
          </cell>
        </row>
        <row r="12">
          <cell r="B12" t="str">
            <v>85-86</v>
          </cell>
          <cell r="E12">
            <v>0.11326775721050365</v>
          </cell>
        </row>
        <row r="13">
          <cell r="B13" t="str">
            <v>86-87</v>
          </cell>
          <cell r="E13">
            <v>0.11416279309988638</v>
          </cell>
        </row>
        <row r="14">
          <cell r="B14" t="str">
            <v>87-88</v>
          </cell>
          <cell r="E14">
            <v>0.11206760886172651</v>
          </cell>
        </row>
        <row r="15">
          <cell r="B15" t="str">
            <v>88-89</v>
          </cell>
          <cell r="E15">
            <v>0.11567274384685505</v>
          </cell>
        </row>
        <row r="16">
          <cell r="B16" t="str">
            <v>89-90</v>
          </cell>
          <cell r="E16">
            <v>0.11590617597292724</v>
          </cell>
        </row>
        <row r="17">
          <cell r="B17" t="str">
            <v>90-91</v>
          </cell>
          <cell r="E17">
            <v>0.11236873037597617</v>
          </cell>
        </row>
        <row r="18">
          <cell r="B18" t="str">
            <v>91-92</v>
          </cell>
          <cell r="E18">
            <v>0.10785534600522077</v>
          </cell>
        </row>
        <row r="19">
          <cell r="B19" t="str">
            <v>92-93</v>
          </cell>
          <cell r="E19">
            <v>0.10058347894163765</v>
          </cell>
        </row>
        <row r="20">
          <cell r="B20" t="str">
            <v>93-94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47"/>
  <sheetViews>
    <sheetView tabSelected="1" zoomScaleNormal="100" workbookViewId="0">
      <selection activeCell="E8" sqref="E8"/>
    </sheetView>
  </sheetViews>
  <sheetFormatPr defaultColWidth="12.5703125" defaultRowHeight="15.75"/>
  <cols>
    <col min="1" max="1" width="41.5703125" style="3" customWidth="1"/>
    <col min="2" max="2" width="19.7109375" style="3" customWidth="1"/>
    <col min="3" max="3" width="20.5703125" style="3" customWidth="1"/>
    <col min="4" max="4" width="11" style="3" customWidth="1"/>
    <col min="5" max="5" width="20.5703125" style="3" customWidth="1"/>
    <col min="6" max="6" width="11" style="3" customWidth="1"/>
    <col min="7" max="16384" width="12.5703125" style="3"/>
  </cols>
  <sheetData>
    <row r="1" spans="1:6" ht="18">
      <c r="A1" s="1" t="s">
        <v>0</v>
      </c>
      <c r="B1" s="2"/>
      <c r="C1" s="2"/>
      <c r="D1" s="2"/>
      <c r="E1" s="2"/>
      <c r="F1" s="2"/>
    </row>
    <row r="2" spans="1:6">
      <c r="A2" s="4" t="str">
        <f>UNIVERSITY</f>
        <v>East Stroudsburg University of Pennsylvania</v>
      </c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 ht="18">
      <c r="A4" s="5" t="s">
        <v>1</v>
      </c>
      <c r="B4" s="6"/>
      <c r="C4" s="6"/>
      <c r="D4" s="7"/>
      <c r="E4" s="6"/>
      <c r="F4" s="8"/>
    </row>
    <row r="5" spans="1:6" ht="18">
      <c r="A5" s="9"/>
      <c r="B5" s="10"/>
      <c r="C5" s="10"/>
      <c r="D5" s="11" t="s">
        <v>2</v>
      </c>
      <c r="E5" s="10"/>
      <c r="F5" s="12" t="s">
        <v>2</v>
      </c>
    </row>
    <row r="6" spans="1:6">
      <c r="A6" s="13" t="s">
        <v>3</v>
      </c>
      <c r="B6" s="14" t="str">
        <f>Prior_Year</f>
        <v>FY 2016/17</v>
      </c>
      <c r="C6" s="14" t="str">
        <f>Current_Year</f>
        <v>FY 2017/18</v>
      </c>
      <c r="D6" s="15" t="s">
        <v>4</v>
      </c>
      <c r="E6" s="14" t="str">
        <f>Request_Year</f>
        <v>FY 2018/19</v>
      </c>
      <c r="F6" s="16" t="s">
        <v>4</v>
      </c>
    </row>
    <row r="7" spans="1:6">
      <c r="A7" s="17" t="s">
        <v>5</v>
      </c>
      <c r="B7" s="63">
        <v>57139646</v>
      </c>
      <c r="C7" s="63">
        <v>59281550</v>
      </c>
      <c r="D7" s="18">
        <f t="shared" ref="D7:D12" si="0">IF(B7&gt;0,(C7-B7)/B7,"n/a")</f>
        <v>3.7485426493541807E-2</v>
      </c>
      <c r="E7" s="64">
        <v>59281550</v>
      </c>
      <c r="F7" s="19">
        <f t="shared" ref="F7:F12" si="1">IF($C7&gt;0,(E7-$C7)/$C7,"n/a")</f>
        <v>0</v>
      </c>
    </row>
    <row r="8" spans="1:6">
      <c r="A8" s="17" t="s">
        <v>6</v>
      </c>
      <c r="B8" s="65">
        <v>12688336</v>
      </c>
      <c r="C8" s="65">
        <v>13110027</v>
      </c>
      <c r="D8" s="18">
        <f t="shared" si="0"/>
        <v>3.3234539186225841E-2</v>
      </c>
      <c r="E8" s="65">
        <v>13110027</v>
      </c>
      <c r="F8" s="20">
        <f t="shared" si="1"/>
        <v>0</v>
      </c>
    </row>
    <row r="9" spans="1:6">
      <c r="A9" s="17" t="s">
        <v>7</v>
      </c>
      <c r="B9" s="65">
        <v>26098660</v>
      </c>
      <c r="C9" s="65">
        <v>27089403</v>
      </c>
      <c r="D9" s="18">
        <f t="shared" si="0"/>
        <v>3.7961450894413738E-2</v>
      </c>
      <c r="E9" s="65">
        <v>27089403</v>
      </c>
      <c r="F9" s="20">
        <f t="shared" si="1"/>
        <v>0</v>
      </c>
    </row>
    <row r="10" spans="1:6">
      <c r="A10" s="21" t="s">
        <v>8</v>
      </c>
      <c r="B10" s="66">
        <v>5959219</v>
      </c>
      <c r="C10" s="66">
        <v>4544585</v>
      </c>
      <c r="D10" s="18">
        <f t="shared" si="0"/>
        <v>-0.23738580508620341</v>
      </c>
      <c r="E10" s="66">
        <v>4548994</v>
      </c>
      <c r="F10" s="20">
        <f t="shared" si="1"/>
        <v>9.7016559267787926E-4</v>
      </c>
    </row>
    <row r="11" spans="1:6">
      <c r="A11" s="22" t="s">
        <v>9</v>
      </c>
      <c r="B11" s="66">
        <v>0</v>
      </c>
      <c r="C11" s="65">
        <v>1257323</v>
      </c>
      <c r="D11" s="23" t="str">
        <f t="shared" si="0"/>
        <v>n/a</v>
      </c>
      <c r="E11" s="65">
        <v>0</v>
      </c>
      <c r="F11" s="20">
        <f t="shared" si="1"/>
        <v>-1</v>
      </c>
    </row>
    <row r="12" spans="1:6">
      <c r="A12" s="24" t="s">
        <v>10</v>
      </c>
      <c r="B12" s="25">
        <f>SUM(B7:B11)</f>
        <v>101885861</v>
      </c>
      <c r="C12" s="25">
        <f>SUM(C7:C11)</f>
        <v>105282888</v>
      </c>
      <c r="D12" s="26">
        <f t="shared" si="0"/>
        <v>3.3341495735114808E-2</v>
      </c>
      <c r="E12" s="25">
        <f>SUM(E7:E11)</f>
        <v>104029974</v>
      </c>
      <c r="F12" s="27">
        <f t="shared" si="1"/>
        <v>-1.190045242679893E-2</v>
      </c>
    </row>
    <row r="13" spans="1:6">
      <c r="A13" s="17"/>
      <c r="B13" s="28"/>
      <c r="C13" s="28"/>
      <c r="D13" s="28"/>
      <c r="E13" s="28"/>
      <c r="F13" s="29"/>
    </row>
    <row r="14" spans="1:6">
      <c r="A14" s="13" t="s">
        <v>11</v>
      </c>
      <c r="B14" s="30"/>
      <c r="C14" s="30"/>
      <c r="D14" s="30"/>
      <c r="E14" s="30"/>
      <c r="F14" s="16"/>
    </row>
    <row r="15" spans="1:6">
      <c r="A15" s="22" t="s">
        <v>12</v>
      </c>
      <c r="B15" s="31"/>
      <c r="C15" s="31"/>
      <c r="D15" s="31"/>
      <c r="E15" s="32"/>
      <c r="F15" s="33"/>
    </row>
    <row r="16" spans="1:6">
      <c r="A16" s="34" t="s">
        <v>13</v>
      </c>
      <c r="B16" s="36">
        <v>48945398</v>
      </c>
      <c r="C16" s="67">
        <v>50678426</v>
      </c>
      <c r="D16" s="18">
        <f t="shared" ref="D16:D24" si="2">IF(B16&gt;0,(C16-B16)/B16,"n/a")</f>
        <v>3.5407373743288388E-2</v>
      </c>
      <c r="E16" s="67">
        <v>51269637</v>
      </c>
      <c r="F16" s="20">
        <f t="shared" ref="F16:F24" si="3">IF($C16&gt;0,(E16-$C16)/$C16,"n/a")</f>
        <v>1.1665930587504829E-2</v>
      </c>
    </row>
    <row r="17" spans="1:6">
      <c r="A17" s="34" t="s">
        <v>14</v>
      </c>
      <c r="B17" s="68">
        <v>21538867</v>
      </c>
      <c r="C17" s="68">
        <v>23694736</v>
      </c>
      <c r="D17" s="18">
        <f t="shared" si="2"/>
        <v>0.10009203362460987</v>
      </c>
      <c r="E17" s="68">
        <v>24183319</v>
      </c>
      <c r="F17" s="20">
        <f t="shared" si="3"/>
        <v>2.0619896334780854E-2</v>
      </c>
    </row>
    <row r="18" spans="1:6">
      <c r="A18" s="35" t="s">
        <v>15</v>
      </c>
      <c r="B18" s="36">
        <f>SUM(B16:B17)</f>
        <v>70484265</v>
      </c>
      <c r="C18" s="36">
        <f>SUM(C16:C17)</f>
        <v>74373162</v>
      </c>
      <c r="D18" s="18">
        <f t="shared" si="2"/>
        <v>5.5173973935884836E-2</v>
      </c>
      <c r="E18" s="36">
        <f>SUM(E16:E17)</f>
        <v>75452956</v>
      </c>
      <c r="F18" s="20">
        <f t="shared" si="3"/>
        <v>1.4518597447826676E-2</v>
      </c>
    </row>
    <row r="19" spans="1:6">
      <c r="A19" s="22" t="s">
        <v>16</v>
      </c>
      <c r="B19" s="69">
        <v>2328407</v>
      </c>
      <c r="C19" s="69">
        <v>2602430</v>
      </c>
      <c r="D19" s="18">
        <f t="shared" si="2"/>
        <v>0.11768689924055374</v>
      </c>
      <c r="E19" s="69">
        <v>2602430</v>
      </c>
      <c r="F19" s="20">
        <f t="shared" si="3"/>
        <v>0</v>
      </c>
    </row>
    <row r="20" spans="1:6">
      <c r="A20" s="17" t="s">
        <v>17</v>
      </c>
      <c r="B20" s="69">
        <v>1416097</v>
      </c>
      <c r="C20" s="69">
        <v>1480388</v>
      </c>
      <c r="D20" s="18">
        <f t="shared" si="2"/>
        <v>4.5400138549830979E-2</v>
      </c>
      <c r="E20" s="69">
        <v>1524881</v>
      </c>
      <c r="F20" s="20">
        <f t="shared" si="3"/>
        <v>3.0054958564916766E-2</v>
      </c>
    </row>
    <row r="21" spans="1:6">
      <c r="A21" s="17" t="s">
        <v>18</v>
      </c>
      <c r="B21" s="68">
        <v>16713967</v>
      </c>
      <c r="C21" s="68">
        <v>18761100</v>
      </c>
      <c r="D21" s="18">
        <f t="shared" si="2"/>
        <v>0.12248037823695596</v>
      </c>
      <c r="E21" s="68">
        <v>18676621</v>
      </c>
      <c r="F21" s="20">
        <f t="shared" si="3"/>
        <v>-4.5028809611376728E-3</v>
      </c>
    </row>
    <row r="22" spans="1:6">
      <c r="A22" s="35" t="s">
        <v>19</v>
      </c>
      <c r="B22" s="36">
        <f>SUM(B19:B21)</f>
        <v>20458471</v>
      </c>
      <c r="C22" s="36">
        <f>SUM(C19:C21)</f>
        <v>22843918</v>
      </c>
      <c r="D22" s="18"/>
      <c r="E22" s="36">
        <f>SUM(E19:E21)</f>
        <v>22803932</v>
      </c>
      <c r="F22" s="20"/>
    </row>
    <row r="23" spans="1:6">
      <c r="A23" s="22" t="s">
        <v>20</v>
      </c>
      <c r="B23" s="69">
        <v>8831089</v>
      </c>
      <c r="C23" s="69">
        <v>8065808</v>
      </c>
      <c r="D23" s="18">
        <f t="shared" si="2"/>
        <v>-8.665760247688592E-2</v>
      </c>
      <c r="E23" s="69">
        <v>8260164</v>
      </c>
      <c r="F23" s="20">
        <f t="shared" si="3"/>
        <v>2.4096283968078586E-2</v>
      </c>
    </row>
    <row r="24" spans="1:6">
      <c r="A24" s="24" t="s">
        <v>21</v>
      </c>
      <c r="B24" s="25">
        <f>SUM(B18+B22+B23)</f>
        <v>99773825</v>
      </c>
      <c r="C24" s="25">
        <f>SUM(C18+C22+C23)</f>
        <v>105282888</v>
      </c>
      <c r="D24" s="37">
        <f t="shared" si="2"/>
        <v>5.5215513688084021E-2</v>
      </c>
      <c r="E24" s="25">
        <f>SUM(E18+E22+E23)</f>
        <v>106517052</v>
      </c>
      <c r="F24" s="27">
        <f t="shared" si="3"/>
        <v>1.1722360807579671E-2</v>
      </c>
    </row>
    <row r="25" spans="1:6">
      <c r="A25" s="5"/>
      <c r="B25" s="25"/>
      <c r="C25" s="25"/>
      <c r="D25" s="25"/>
      <c r="E25" s="25"/>
      <c r="F25" s="38"/>
    </row>
    <row r="26" spans="1:6" ht="31.5">
      <c r="A26" s="39" t="s">
        <v>22</v>
      </c>
      <c r="B26" s="40">
        <f>B12-B24</f>
        <v>2112036</v>
      </c>
      <c r="C26" s="40">
        <f>C12-C24</f>
        <v>0</v>
      </c>
      <c r="D26" s="40"/>
      <c r="E26" s="40">
        <f>E12-E24</f>
        <v>-2487078</v>
      </c>
      <c r="F26" s="41"/>
    </row>
    <row r="27" spans="1:6">
      <c r="A27" s="42"/>
      <c r="B27" s="43"/>
      <c r="C27" s="43"/>
      <c r="D27" s="43"/>
      <c r="E27" s="28"/>
      <c r="F27" s="44"/>
    </row>
    <row r="28" spans="1:6">
      <c r="A28" s="2"/>
      <c r="B28" s="43"/>
      <c r="C28" s="43"/>
      <c r="D28" s="43"/>
      <c r="E28" s="28"/>
      <c r="F28" s="44"/>
    </row>
    <row r="29" spans="1:6">
      <c r="A29" s="5" t="s">
        <v>23</v>
      </c>
      <c r="B29" s="45"/>
      <c r="C29" s="45"/>
      <c r="D29" s="32" t="s">
        <v>2</v>
      </c>
      <c r="E29" s="46"/>
      <c r="F29" s="33" t="s">
        <v>2</v>
      </c>
    </row>
    <row r="30" spans="1:6">
      <c r="A30" s="47"/>
      <c r="B30" s="48" t="str">
        <f>Prior_Year</f>
        <v>FY 2016/17</v>
      </c>
      <c r="C30" s="48" t="str">
        <f>Current_Year</f>
        <v>FY 2017/18</v>
      </c>
      <c r="D30" s="30" t="s">
        <v>4</v>
      </c>
      <c r="E30" s="48" t="str">
        <f>Budget_Year</f>
        <v>FY 2018/19</v>
      </c>
      <c r="F30" s="16" t="s">
        <v>4</v>
      </c>
    </row>
    <row r="31" spans="1:6">
      <c r="A31" s="17" t="s">
        <v>24</v>
      </c>
      <c r="B31" s="49">
        <v>4585</v>
      </c>
      <c r="C31" s="49">
        <v>4539</v>
      </c>
      <c r="D31" s="18">
        <f>IF(B31&gt;0,(C31-B31)/B31,"n/a")</f>
        <v>-1.0032715376226827E-2</v>
      </c>
      <c r="E31" s="49">
        <v>4539</v>
      </c>
      <c r="F31" s="20">
        <f>IF($C31&gt;0,(E31-$C31)/$C31,"n/a")</f>
        <v>0</v>
      </c>
    </row>
    <row r="32" spans="1:6">
      <c r="A32" s="17" t="s">
        <v>25</v>
      </c>
      <c r="B32" s="49">
        <v>1321</v>
      </c>
      <c r="C32" s="49">
        <v>1307</v>
      </c>
      <c r="D32" s="18">
        <f>IF(B32&gt;0,(C32-B32)/B32,"n/a")</f>
        <v>-1.0598031794095382E-2</v>
      </c>
      <c r="E32" s="49">
        <v>1307</v>
      </c>
      <c r="F32" s="20">
        <f>IF($C32&gt;0,(E32-$C32)/$C32,"n/a")</f>
        <v>0</v>
      </c>
    </row>
    <row r="33" spans="1:6">
      <c r="A33" s="17" t="s">
        <v>26</v>
      </c>
      <c r="B33" s="49">
        <v>417</v>
      </c>
      <c r="C33" s="49">
        <v>413</v>
      </c>
      <c r="D33" s="18">
        <f>IF(B33&gt;0,(C33-B33)/B33,"n/a")</f>
        <v>-9.5923261390887284E-3</v>
      </c>
      <c r="E33" s="49">
        <v>413</v>
      </c>
      <c r="F33" s="20">
        <f>IF($C33&gt;0,(E33-$C33)/$C33,"n/a")</f>
        <v>0</v>
      </c>
    </row>
    <row r="34" spans="1:6">
      <c r="A34" s="47" t="s">
        <v>27</v>
      </c>
      <c r="B34" s="49">
        <v>136</v>
      </c>
      <c r="C34" s="49">
        <v>135</v>
      </c>
      <c r="D34" s="26">
        <f>IF(B34&gt;0,(C34-B34)/B34,"n/a")</f>
        <v>-7.3529411764705881E-3</v>
      </c>
      <c r="E34" s="49">
        <v>135</v>
      </c>
      <c r="F34" s="50">
        <f>IF($C34&gt;0,(E34-$C34)/$C34,"n/a")</f>
        <v>0</v>
      </c>
    </row>
    <row r="35" spans="1:6">
      <c r="A35" s="51" t="s">
        <v>28</v>
      </c>
      <c r="B35" s="52">
        <f>SUM(B31:B34)</f>
        <v>6459</v>
      </c>
      <c r="C35" s="52">
        <f>SUM(C31:C34)</f>
        <v>6394</v>
      </c>
      <c r="D35" s="26">
        <f>IF(B35&gt;0,(C35-B35)/B35,"n/a")</f>
        <v>-1.0063477318470352E-2</v>
      </c>
      <c r="E35" s="52">
        <f>SUM(E31:E34)</f>
        <v>6394</v>
      </c>
      <c r="F35" s="50">
        <f>IF($C35&gt;0,(E35-$C35)/$C35,"n/a")</f>
        <v>0</v>
      </c>
    </row>
    <row r="36" spans="1:6">
      <c r="A36" s="2"/>
      <c r="B36" s="53"/>
      <c r="C36" s="53"/>
      <c r="D36" s="53"/>
      <c r="E36" s="54"/>
      <c r="F36" s="55"/>
    </row>
    <row r="37" spans="1:6">
      <c r="A37" s="2"/>
      <c r="B37" s="53"/>
      <c r="C37" s="53"/>
      <c r="D37" s="53"/>
      <c r="E37" s="54"/>
      <c r="F37" s="55"/>
    </row>
    <row r="38" spans="1:6">
      <c r="A38" s="5" t="s">
        <v>29</v>
      </c>
      <c r="B38" s="56"/>
      <c r="C38" s="56"/>
      <c r="D38" s="56"/>
      <c r="E38" s="46"/>
      <c r="F38" s="57"/>
    </row>
    <row r="39" spans="1:6">
      <c r="A39" s="47"/>
      <c r="B39" s="48" t="str">
        <f>Prior_Year</f>
        <v>FY 2016/17</v>
      </c>
      <c r="C39" s="48" t="str">
        <f>Current_Year</f>
        <v>FY 2017/18</v>
      </c>
      <c r="D39" s="30" t="s">
        <v>4</v>
      </c>
      <c r="E39" s="48" t="str">
        <f>Budget_Year</f>
        <v>FY 2018/19</v>
      </c>
      <c r="F39" s="16" t="s">
        <v>4</v>
      </c>
    </row>
    <row r="40" spans="1:6">
      <c r="A40" s="17" t="s">
        <v>30</v>
      </c>
      <c r="B40" s="54">
        <v>307.62</v>
      </c>
      <c r="C40" s="54">
        <v>301.04000000000002</v>
      </c>
      <c r="D40" s="54">
        <f t="shared" ref="D40:D45" si="4">+C40-B40</f>
        <v>-6.5799999999999841</v>
      </c>
      <c r="E40" s="54">
        <v>301.04000000000002</v>
      </c>
      <c r="F40" s="58">
        <f t="shared" ref="F40:F45" si="5">+E40-$C40</f>
        <v>0</v>
      </c>
    </row>
    <row r="41" spans="1:6">
      <c r="A41" s="17" t="s">
        <v>31</v>
      </c>
      <c r="B41" s="54">
        <v>188.73</v>
      </c>
      <c r="C41" s="54">
        <v>202.53799999999998</v>
      </c>
      <c r="D41" s="54">
        <f t="shared" si="4"/>
        <v>13.807999999999993</v>
      </c>
      <c r="E41" s="54">
        <v>201.68799999999999</v>
      </c>
      <c r="F41" s="58">
        <f t="shared" si="5"/>
        <v>-0.84999999999999432</v>
      </c>
    </row>
    <row r="42" spans="1:6">
      <c r="A42" s="17" t="s">
        <v>32</v>
      </c>
      <c r="B42" s="54">
        <v>97.43</v>
      </c>
      <c r="C42" s="54">
        <v>102.76</v>
      </c>
      <c r="D42" s="54">
        <f t="shared" si="4"/>
        <v>5.3299999999999983</v>
      </c>
      <c r="E42" s="54">
        <v>102</v>
      </c>
      <c r="F42" s="58">
        <f t="shared" si="5"/>
        <v>-0.76000000000000512</v>
      </c>
    </row>
    <row r="43" spans="1:6">
      <c r="A43" s="17" t="s">
        <v>33</v>
      </c>
      <c r="B43" s="54">
        <v>37.93</v>
      </c>
      <c r="C43" s="54">
        <v>40.01</v>
      </c>
      <c r="D43" s="54">
        <f t="shared" si="4"/>
        <v>2.0799999999999983</v>
      </c>
      <c r="E43" s="54">
        <v>40.01</v>
      </c>
      <c r="F43" s="58">
        <f t="shared" si="5"/>
        <v>0</v>
      </c>
    </row>
    <row r="44" spans="1:6">
      <c r="A44" s="47" t="s">
        <v>34</v>
      </c>
      <c r="B44" s="54">
        <v>47.160000000000004</v>
      </c>
      <c r="C44" s="54">
        <v>48.408999999999999</v>
      </c>
      <c r="D44" s="59">
        <f t="shared" si="4"/>
        <v>1.2489999999999952</v>
      </c>
      <c r="E44" s="54">
        <v>48.24</v>
      </c>
      <c r="F44" s="60">
        <f t="shared" si="5"/>
        <v>-0.16899999999999693</v>
      </c>
    </row>
    <row r="45" spans="1:6">
      <c r="A45" s="61" t="s">
        <v>35</v>
      </c>
      <c r="B45" s="52">
        <f>SUM(B40:B44)</f>
        <v>678.86999999999989</v>
      </c>
      <c r="C45" s="52">
        <f>SUM(C40:C44)</f>
        <v>694.75699999999995</v>
      </c>
      <c r="D45" s="59">
        <f t="shared" si="4"/>
        <v>15.887000000000057</v>
      </c>
      <c r="E45" s="52">
        <f>SUM(E40:E44)</f>
        <v>692.97800000000007</v>
      </c>
      <c r="F45" s="60">
        <f t="shared" si="5"/>
        <v>-1.7789999999998827</v>
      </c>
    </row>
    <row r="46" spans="1:6">
      <c r="A46" s="2"/>
      <c r="B46" s="2"/>
      <c r="C46" s="2"/>
      <c r="D46" s="2"/>
      <c r="E46" s="2"/>
      <c r="F46" s="2"/>
    </row>
    <row r="47" spans="1:6">
      <c r="A47" s="62" t="s">
        <v>36</v>
      </c>
    </row>
  </sheetData>
  <printOptions horizontalCentered="1" verticalCentered="1"/>
  <pageMargins left="0.25" right="0.25" top="0.5" bottom="0.5" header="0.5" footer="0.5"/>
  <pageSetup scale="6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BOG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Morgan</dc:creator>
  <cp:lastModifiedBy>Deborah Morgan</cp:lastModifiedBy>
  <dcterms:created xsi:type="dcterms:W3CDTF">2017-11-16T13:41:10Z</dcterms:created>
  <dcterms:modified xsi:type="dcterms:W3CDTF">2017-11-16T13:44:45Z</dcterms:modified>
</cp:coreProperties>
</file>