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 Space &amp; Info Tech - Tony\Classroom Analysis\"/>
    </mc:Choice>
  </mc:AlternateContent>
  <bookViews>
    <workbookView xWindow="120" yWindow="330" windowWidth="24915" windowHeight="11895"/>
  </bookViews>
  <sheets>
    <sheet name="CapacityList" sheetId="1" r:id="rId1"/>
  </sheets>
  <definedNames>
    <definedName name="_xlnm.Print_Area" localSheetId="0">CapacityList!$A$1:$I$189</definedName>
    <definedName name="_xlnm.Print_Titles" localSheetId="0">CapacityList!$1:$1</definedName>
  </definedNames>
  <calcPr calcId="152511"/>
</workbook>
</file>

<file path=xl/calcChain.xml><?xml version="1.0" encoding="utf-8"?>
<calcChain xmlns="http://schemas.openxmlformats.org/spreadsheetml/2006/main">
  <c r="G55" i="1" l="1"/>
  <c r="I19" i="1" l="1"/>
  <c r="G33" i="1" l="1"/>
  <c r="G84" i="1" l="1"/>
  <c r="I84" i="1"/>
  <c r="I76" i="1"/>
  <c r="I24" i="1" l="1"/>
  <c r="I63" i="1" l="1"/>
  <c r="I61" i="1"/>
  <c r="I137" i="1" l="1"/>
  <c r="I135" i="1"/>
  <c r="I104" i="1"/>
  <c r="I103" i="1"/>
  <c r="I88" i="1"/>
  <c r="I31" i="1"/>
  <c r="I6" i="1"/>
  <c r="I3" i="1"/>
  <c r="I44" i="1" l="1"/>
  <c r="I45" i="1"/>
  <c r="I4" i="1"/>
  <c r="I5" i="1"/>
  <c r="I7" i="1"/>
  <c r="I8" i="1"/>
  <c r="I17" i="1"/>
  <c r="I18" i="1"/>
  <c r="I20" i="1"/>
  <c r="I21" i="1"/>
  <c r="I22" i="1"/>
  <c r="I23" i="1"/>
  <c r="I25" i="1"/>
  <c r="I26" i="1"/>
  <c r="I32" i="1"/>
  <c r="I33" i="1"/>
  <c r="I34" i="1"/>
  <c r="I39" i="1"/>
  <c r="I40" i="1"/>
  <c r="I41" i="1"/>
  <c r="I46" i="1"/>
  <c r="I56" i="1"/>
  <c r="I57" i="1"/>
  <c r="I58" i="1"/>
  <c r="I59" i="1"/>
  <c r="I60" i="1"/>
  <c r="I71" i="1"/>
  <c r="I72" i="1"/>
  <c r="I73" i="1"/>
  <c r="I74" i="1"/>
  <c r="I75" i="1"/>
  <c r="I85" i="1"/>
  <c r="I86" i="1"/>
  <c r="I94" i="1"/>
  <c r="I95" i="1"/>
  <c r="I96" i="1"/>
  <c r="I98" i="1"/>
  <c r="I99" i="1"/>
  <c r="I100" i="1"/>
  <c r="I101" i="1"/>
  <c r="I102" i="1"/>
  <c r="I109" i="1"/>
  <c r="I110" i="1"/>
  <c r="I117" i="1"/>
  <c r="I118" i="1"/>
  <c r="I119" i="1"/>
  <c r="I120" i="1"/>
  <c r="I121" i="1"/>
  <c r="I129" i="1"/>
  <c r="I130" i="1"/>
  <c r="I131" i="1"/>
  <c r="I132" i="1"/>
  <c r="I145" i="1"/>
  <c r="I157" i="1"/>
  <c r="I174" i="1"/>
  <c r="I175" i="1"/>
  <c r="I178" i="1"/>
  <c r="I183" i="1"/>
  <c r="G183" i="1" l="1"/>
  <c r="G174" i="1"/>
  <c r="G131" i="1"/>
  <c r="G101" i="1"/>
  <c r="G95" i="1"/>
  <c r="G75" i="1"/>
  <c r="G72" i="1"/>
  <c r="B185" i="1" s="1"/>
  <c r="G46" i="1"/>
  <c r="G39" i="1"/>
  <c r="G17" i="1"/>
  <c r="G7" i="1"/>
  <c r="G4" i="1"/>
</calcChain>
</file>

<file path=xl/sharedStrings.xml><?xml version="1.0" encoding="utf-8"?>
<sst xmlns="http://schemas.openxmlformats.org/spreadsheetml/2006/main" count="537" uniqueCount="272">
  <si>
    <t>BLDG Name</t>
  </si>
  <si>
    <t>Banner 
Room Number</t>
  </si>
  <si>
    <t>Banner Room Description</t>
  </si>
  <si>
    <t>Room Type</t>
  </si>
  <si>
    <t>Layout</t>
  </si>
  <si>
    <t>Abeloff</t>
  </si>
  <si>
    <t>Abeloff Center for the Performing Arts</t>
  </si>
  <si>
    <t>Lecture Hall</t>
  </si>
  <si>
    <t>Tiered Seating</t>
  </si>
  <si>
    <t>J.H. &amp; M.E. Beers Lecture Hall</t>
  </si>
  <si>
    <t>Beers</t>
  </si>
  <si>
    <t>Beers Lecture Hall</t>
  </si>
  <si>
    <t>Multipurpose</t>
  </si>
  <si>
    <t xml:space="preserve">Open Room </t>
  </si>
  <si>
    <t>DeNike Center for Human Serv</t>
  </si>
  <si>
    <t>Human Performance 103</t>
  </si>
  <si>
    <t xml:space="preserve">Classroom </t>
  </si>
  <si>
    <t>Classroom</t>
  </si>
  <si>
    <t>Human Performance 104</t>
  </si>
  <si>
    <t>Lab-Nursing</t>
  </si>
  <si>
    <t>Lab</t>
  </si>
  <si>
    <t>Human Performance 105</t>
  </si>
  <si>
    <t>Human Performance 106</t>
  </si>
  <si>
    <t>Human Performance 115</t>
  </si>
  <si>
    <t>Human Performance 116</t>
  </si>
  <si>
    <t>Human Performance 117</t>
  </si>
  <si>
    <t>Open Room</t>
  </si>
  <si>
    <t>Computer Lab</t>
  </si>
  <si>
    <t>Lab-Computer</t>
  </si>
  <si>
    <t>Recreation Lab</t>
  </si>
  <si>
    <t xml:space="preserve">Lab-Recreation </t>
  </si>
  <si>
    <t>Fine &amp; Performing Arts Center</t>
  </si>
  <si>
    <t>G1</t>
  </si>
  <si>
    <t>FNARTG1 BAND ROOM</t>
  </si>
  <si>
    <t>multipurpose</t>
  </si>
  <si>
    <t xml:space="preserve">open Room </t>
  </si>
  <si>
    <t>G2</t>
  </si>
  <si>
    <t>Studio A</t>
  </si>
  <si>
    <t>Lab-Art</t>
  </si>
  <si>
    <t>G3</t>
  </si>
  <si>
    <t>Studio B</t>
  </si>
  <si>
    <t>G4</t>
  </si>
  <si>
    <t>Studio CS</t>
  </si>
  <si>
    <t>Lab-Art-Clay</t>
  </si>
  <si>
    <t>G5</t>
  </si>
  <si>
    <t>COHEN RECITAL HALL</t>
  </si>
  <si>
    <t>G6</t>
  </si>
  <si>
    <t>FNARTG6</t>
  </si>
  <si>
    <t>G7</t>
  </si>
  <si>
    <t>Dale Snow Theater</t>
  </si>
  <si>
    <t>FNART100</t>
  </si>
  <si>
    <t>FNART101</t>
  </si>
  <si>
    <t>FNART102</t>
  </si>
  <si>
    <t>FNART103</t>
  </si>
  <si>
    <t>Smith McFarland Theater</t>
  </si>
  <si>
    <t>FNART210</t>
  </si>
  <si>
    <t>Gessner Science Hall</t>
  </si>
  <si>
    <t>Science Hall 117</t>
  </si>
  <si>
    <t>Science Hall 118</t>
  </si>
  <si>
    <t>Science Hall 220</t>
  </si>
  <si>
    <t>Lab-Physics</t>
  </si>
  <si>
    <t>Science Hall 224 - Lab</t>
  </si>
  <si>
    <t>Center for Hospitality Management</t>
  </si>
  <si>
    <t>Hospitality Mgmt 101</t>
  </si>
  <si>
    <t xml:space="preserve">Multipurpose </t>
  </si>
  <si>
    <t>Hospitality Mgmt 104</t>
  </si>
  <si>
    <t>Expiremental Kitchen</t>
  </si>
  <si>
    <t>Demo Kitchen</t>
  </si>
  <si>
    <t>Lab-Demo Kitchen</t>
  </si>
  <si>
    <t>PJ's Work Kitchen</t>
  </si>
  <si>
    <t>Kitchen</t>
  </si>
  <si>
    <t>Koehler Fldhouse &amp; Natatorium</t>
  </si>
  <si>
    <t>SHORT CRT</t>
  </si>
  <si>
    <t>Fieldhouse Arena 1</t>
  </si>
  <si>
    <t>Gym-Short Court</t>
  </si>
  <si>
    <t>MAIN CRT</t>
  </si>
  <si>
    <t>Fieldhouse Arena 2</t>
  </si>
  <si>
    <t>Gym-Main Court</t>
  </si>
  <si>
    <t>TENNIS CRT</t>
  </si>
  <si>
    <t>Fieldhouse Arena 3</t>
  </si>
  <si>
    <t>Gym-Tennis Court</t>
  </si>
  <si>
    <t>Lab-weightroom</t>
  </si>
  <si>
    <t>Weight Room</t>
  </si>
  <si>
    <t>Fieldhouse - Weight Room</t>
  </si>
  <si>
    <t>POOL</t>
  </si>
  <si>
    <t>Fieldhouse - Pool</t>
  </si>
  <si>
    <t>Lab-Pool</t>
  </si>
  <si>
    <t>Pool</t>
  </si>
  <si>
    <t>202 - K2</t>
  </si>
  <si>
    <t>Fieldhouse K2</t>
  </si>
  <si>
    <t>203 - K3</t>
  </si>
  <si>
    <t>Fieldhouse K3</t>
  </si>
  <si>
    <t>204 - K4</t>
  </si>
  <si>
    <t>205 - K5</t>
  </si>
  <si>
    <t>Fieldhouse K5</t>
  </si>
  <si>
    <t>206 - K6</t>
  </si>
  <si>
    <t>Fieldhouse K6</t>
  </si>
  <si>
    <t>213 (HPL)</t>
  </si>
  <si>
    <t>Fieldhouse HP Lab</t>
  </si>
  <si>
    <t>Lab-HPL</t>
  </si>
  <si>
    <t>Athletic Training Lab</t>
  </si>
  <si>
    <t>Lab-ATL</t>
  </si>
  <si>
    <t>Athletic Training Rehab</t>
  </si>
  <si>
    <t>231 (UGL)</t>
  </si>
  <si>
    <t>Fieldhouse Kines. Lab</t>
  </si>
  <si>
    <t>Lab-Kines</t>
  </si>
  <si>
    <t>McGarry Communication Center</t>
  </si>
  <si>
    <t>Studio 1 - TV</t>
  </si>
  <si>
    <t>Lab-TV Studio</t>
  </si>
  <si>
    <t>Moore Biology Hall</t>
  </si>
  <si>
    <t>Museum</t>
  </si>
  <si>
    <t>Hall 110</t>
  </si>
  <si>
    <t>Lab-Cell Physiology</t>
  </si>
  <si>
    <t>Hall 201</t>
  </si>
  <si>
    <t>Lab-Adv Phys Lab</t>
  </si>
  <si>
    <t>Hall 203</t>
  </si>
  <si>
    <t>Lab-Anatomy Physiology</t>
  </si>
  <si>
    <t>Hall 206</t>
  </si>
  <si>
    <t>Lab-Metabolic Analysis</t>
  </si>
  <si>
    <t>Hall 207</t>
  </si>
  <si>
    <t>Lab-Botany</t>
  </si>
  <si>
    <t>Hall 210</t>
  </si>
  <si>
    <t>Hall 215</t>
  </si>
  <si>
    <t>Lab-Microbiology</t>
  </si>
  <si>
    <t>Rosenkrans Hall</t>
  </si>
  <si>
    <t>M</t>
  </si>
  <si>
    <t>Classroom M</t>
  </si>
  <si>
    <t>Media Lab/Lecture</t>
  </si>
  <si>
    <t>Lab-Computer (open)</t>
  </si>
  <si>
    <t>50B</t>
  </si>
  <si>
    <t>Potriat Studio</t>
  </si>
  <si>
    <t>Classroom B</t>
  </si>
  <si>
    <t>Classroom C</t>
  </si>
  <si>
    <t>Science &amp; Technology Center</t>
  </si>
  <si>
    <t>B15</t>
  </si>
  <si>
    <t>SCITECH PLANETARUIM</t>
  </si>
  <si>
    <t>Planetarium</t>
  </si>
  <si>
    <t>SCITECH 117 AUDITORIUM</t>
  </si>
  <si>
    <t>SCITECH135</t>
  </si>
  <si>
    <t>SCITECH136</t>
  </si>
  <si>
    <t>SCITECH137</t>
  </si>
  <si>
    <t>SCITECH138 COMPUTER LAB</t>
  </si>
  <si>
    <t>SCITECH139 CHEM LAB</t>
  </si>
  <si>
    <t>Lab-Chemistry</t>
  </si>
  <si>
    <t>SCITECH143 CHEM LAB</t>
  </si>
  <si>
    <t>SCITECH144</t>
  </si>
  <si>
    <t>SCITECH145 COMPUTER LAB</t>
  </si>
  <si>
    <t>SCITECH146</t>
  </si>
  <si>
    <t>SCITECH147</t>
  </si>
  <si>
    <t>SCITECH148</t>
  </si>
  <si>
    <t>Immunology Lab</t>
  </si>
  <si>
    <t>Lab-Immunology</t>
  </si>
  <si>
    <t>SCITECH252 LAB</t>
  </si>
  <si>
    <t>Lab-Micro Bio</t>
  </si>
  <si>
    <t>SCITECH257 LAB</t>
  </si>
  <si>
    <t>Lab-Genetics Teaching</t>
  </si>
  <si>
    <t>SCITECH260 ORGANIC LAB</t>
  </si>
  <si>
    <t xml:space="preserve">Lab-Organic </t>
  </si>
  <si>
    <t>SCITECH261 LAB</t>
  </si>
  <si>
    <t>SCITECH263 LAB</t>
  </si>
  <si>
    <t xml:space="preserve">Lab-Analytical </t>
  </si>
  <si>
    <t>SCITECH348</t>
  </si>
  <si>
    <t>SCITECH351 COMPUTER LAB</t>
  </si>
  <si>
    <t>SCITECH352</t>
  </si>
  <si>
    <t>SCITECH355</t>
  </si>
  <si>
    <t>Physical Chem Lab</t>
  </si>
  <si>
    <t xml:space="preserve">Lab-Physical Chem  </t>
  </si>
  <si>
    <t>Advanced Chemistry Lab</t>
  </si>
  <si>
    <t>Chem/Biochem Teaching Lab</t>
  </si>
  <si>
    <t xml:space="preserve">Lab-Chem/Biochem </t>
  </si>
  <si>
    <t xml:space="preserve"> Stroud Hall </t>
  </si>
  <si>
    <t>STROUD HALL 102</t>
  </si>
  <si>
    <t>STROUD HALL 104</t>
  </si>
  <si>
    <t>STROUD HALL 113</t>
  </si>
  <si>
    <t xml:space="preserve">Tiered Seating </t>
  </si>
  <si>
    <t>STROUD HALL 116</t>
  </si>
  <si>
    <t>STROUD HALL 117</t>
  </si>
  <si>
    <t>STROUD HALL 118</t>
  </si>
  <si>
    <t>STROUD HALL 201</t>
  </si>
  <si>
    <t>STROUD HALL 202</t>
  </si>
  <si>
    <t>STROUD HALL 203</t>
  </si>
  <si>
    <t>STROUD HALL 204</t>
  </si>
  <si>
    <t>Lab-Language</t>
  </si>
  <si>
    <t>STROUD HALL 205</t>
  </si>
  <si>
    <t>STROUD HALL 210</t>
  </si>
  <si>
    <t>STROUD HALL 212</t>
  </si>
  <si>
    <t>STROUD HALL 213</t>
  </si>
  <si>
    <t>STROUD HALL 215</t>
  </si>
  <si>
    <t>STROUD HALL 216</t>
  </si>
  <si>
    <t>STROUD HALL 220</t>
  </si>
  <si>
    <t>STROUD HALL 302</t>
  </si>
  <si>
    <t>STROUD HALL 304</t>
  </si>
  <si>
    <t>STROUD HALL 306</t>
  </si>
  <si>
    <t>STROUD HALL 312</t>
  </si>
  <si>
    <t>STROUD HALL 314</t>
  </si>
  <si>
    <t>STROUD HALL 315</t>
  </si>
  <si>
    <t>STROUD HALL 316</t>
  </si>
  <si>
    <t>STROUD HALL 317</t>
  </si>
  <si>
    <t>STROUD HALL 318</t>
  </si>
  <si>
    <t>STROUD HALL 320</t>
  </si>
  <si>
    <t>STROUD HALL 322</t>
  </si>
  <si>
    <t>STROUD HALL 323</t>
  </si>
  <si>
    <t>STROUD HALL 401</t>
  </si>
  <si>
    <t>STROUD HALL 402</t>
  </si>
  <si>
    <t>STROUD HALL 403</t>
  </si>
  <si>
    <t>STROUD HALL 410</t>
  </si>
  <si>
    <t>STROUD HALL 412</t>
  </si>
  <si>
    <t>STROUD HALL 415</t>
  </si>
  <si>
    <t>STROUD HALL 417</t>
  </si>
  <si>
    <t>STROUD HALL 418</t>
  </si>
  <si>
    <t>STROUD HALL 420</t>
  </si>
  <si>
    <t>STROUD HALL 422</t>
  </si>
  <si>
    <t>STROUD HALL 424</t>
  </si>
  <si>
    <t>Zimbar-Liljenstein Hall</t>
  </si>
  <si>
    <t>GYM</t>
  </si>
  <si>
    <t>ZIMBAR LILJENSTEIN HALL GYM</t>
  </si>
  <si>
    <t>ZIMBAR LILJENSTEIN HALL 204</t>
  </si>
  <si>
    <t>ZIMBAR LILJENSTEIN HALL 205</t>
  </si>
  <si>
    <t>ZIMBAR LILJENSTEIN HALL 206</t>
  </si>
  <si>
    <t>ZIMBAR LILJENSTEIN HALL 214</t>
  </si>
  <si>
    <t>ZIMBAR LILJENSTEIN HALL 237</t>
  </si>
  <si>
    <t>ZIMBAR LILJENSTEIN HALL 238</t>
  </si>
  <si>
    <t>SCITECH356</t>
  </si>
  <si>
    <t>STROUD HALL 218</t>
  </si>
  <si>
    <t>Abeloff Total</t>
  </si>
  <si>
    <t>Beers Total</t>
  </si>
  <si>
    <t>DeNike Total</t>
  </si>
  <si>
    <t>F. Arts Total</t>
  </si>
  <si>
    <t>Gessner Total</t>
  </si>
  <si>
    <t>CHM Total</t>
  </si>
  <si>
    <t>KFH Total</t>
  </si>
  <si>
    <t>McGarry Total</t>
  </si>
  <si>
    <t>Moore Total</t>
  </si>
  <si>
    <t>Rskrns Total</t>
  </si>
  <si>
    <t>STC Total</t>
  </si>
  <si>
    <t>Stroud Total</t>
  </si>
  <si>
    <t>Zimbar Total</t>
  </si>
  <si>
    <r>
      <t>Lecture Hall (</t>
    </r>
    <r>
      <rPr>
        <sz val="8"/>
        <color indexed="8"/>
        <rFont val="Arial"/>
        <family val="2"/>
      </rPr>
      <t>210 Class Cap</t>
    </r>
    <r>
      <rPr>
        <sz val="10"/>
        <color indexed="8"/>
        <rFont val="Arial"/>
        <family val="2"/>
      </rPr>
      <t>)</t>
    </r>
  </si>
  <si>
    <r>
      <t>Lecture Hall (</t>
    </r>
    <r>
      <rPr>
        <sz val="8"/>
        <rFont val="Arial"/>
        <family val="2"/>
      </rPr>
      <t>100 Class Cap</t>
    </r>
    <r>
      <rPr>
        <sz val="10"/>
        <rFont val="Arial"/>
        <family val="2"/>
      </rPr>
      <t>)</t>
    </r>
  </si>
  <si>
    <r>
      <t>Theater (</t>
    </r>
    <r>
      <rPr>
        <sz val="8"/>
        <rFont val="Arial"/>
        <family val="2"/>
      </rPr>
      <t>65 Class Cap</t>
    </r>
    <r>
      <rPr>
        <sz val="10"/>
        <rFont val="Arial"/>
        <family val="2"/>
      </rPr>
      <t>)</t>
    </r>
  </si>
  <si>
    <r>
      <t>Theater (</t>
    </r>
    <r>
      <rPr>
        <sz val="8"/>
        <rFont val="Arial"/>
        <family val="2"/>
      </rPr>
      <t>30 Class Cap</t>
    </r>
    <r>
      <rPr>
        <sz val="10"/>
        <rFont val="Arial"/>
        <family val="2"/>
      </rPr>
      <t>)</t>
    </r>
  </si>
  <si>
    <t>Egress</t>
  </si>
  <si>
    <t>SQFT</t>
  </si>
  <si>
    <t>MAX
Occup.</t>
  </si>
  <si>
    <t>Teaching Kitchen</t>
  </si>
  <si>
    <t>CAP</t>
  </si>
  <si>
    <t>Monroe Hall</t>
  </si>
  <si>
    <t>Monroe Total</t>
  </si>
  <si>
    <t>B01</t>
  </si>
  <si>
    <t>B09</t>
  </si>
  <si>
    <t>Monroe B01: Lecture Hall</t>
  </si>
  <si>
    <t>Monroe B09</t>
  </si>
  <si>
    <t>Monroe 102</t>
  </si>
  <si>
    <t>Monroe 113</t>
  </si>
  <si>
    <t>Monroe 116</t>
  </si>
  <si>
    <t>Monroe 127: Dysphasia/ACC Lab</t>
  </si>
  <si>
    <t>Monroe 128: Anatomy Lab</t>
  </si>
  <si>
    <t>Lab-Dysphasia/ACC</t>
  </si>
  <si>
    <t>Lab-Anatomy</t>
  </si>
  <si>
    <t>TBD</t>
  </si>
  <si>
    <t>B04</t>
  </si>
  <si>
    <t>Green Room</t>
  </si>
  <si>
    <t>Seminar Room</t>
  </si>
  <si>
    <t>Small Room</t>
  </si>
  <si>
    <t xml:space="preserve"> </t>
  </si>
  <si>
    <t>Fieldhouse K4 (Merged with K5)</t>
  </si>
  <si>
    <t>Innovation Center</t>
  </si>
  <si>
    <t>Hospitality Management</t>
  </si>
  <si>
    <t>Business Management</t>
  </si>
  <si>
    <t>Innov Total</t>
  </si>
  <si>
    <t>Total</t>
  </si>
  <si>
    <t>Fieldhouse - Exercise Science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</si>
</sst>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Verdan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RowHeight="12.75" x14ac:dyDescent="0.2"/>
  <cols>
    <col min="1" max="1" width="7.28515625" style="6" customWidth="1"/>
    <col min="2" max="2" width="16" style="2" bestFit="1" customWidth="1"/>
    <col min="3" max="3" width="32.42578125" style="6" bestFit="1" customWidth="1"/>
    <col min="4" max="4" width="23" style="36" bestFit="1" customWidth="1"/>
    <col min="5" max="5" width="6.5703125" style="51" bestFit="1" customWidth="1"/>
    <col min="6" max="6" width="13.85546875" style="36" bestFit="1" customWidth="1"/>
    <col min="7" max="7" width="9.28515625" style="2" bestFit="1" customWidth="1"/>
    <col min="8" max="8" width="8.28515625" style="2" hidden="1" customWidth="1"/>
    <col min="9" max="9" width="9.140625" style="2" hidden="1" customWidth="1"/>
    <col min="10" max="16384" width="9.140625" style="6"/>
  </cols>
  <sheetData>
    <row r="1" spans="1:9" s="2" customFormat="1" ht="28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42" t="s">
        <v>242</v>
      </c>
      <c r="F1" s="1" t="s">
        <v>4</v>
      </c>
      <c r="G1" s="1" t="s">
        <v>245</v>
      </c>
      <c r="H1" s="1" t="s">
        <v>241</v>
      </c>
      <c r="I1" s="1" t="s">
        <v>243</v>
      </c>
    </row>
    <row r="2" spans="1:9" x14ac:dyDescent="0.2">
      <c r="A2" s="7" t="s">
        <v>5</v>
      </c>
      <c r="B2" s="8"/>
      <c r="C2" s="9"/>
      <c r="D2" s="10"/>
      <c r="E2" s="43"/>
      <c r="F2" s="10"/>
      <c r="G2" s="11"/>
      <c r="H2" s="24"/>
      <c r="I2" s="24" t="s">
        <v>264</v>
      </c>
    </row>
    <row r="3" spans="1:9" s="2" customFormat="1" x14ac:dyDescent="0.2">
      <c r="A3" s="14"/>
      <c r="B3" s="12" t="s">
        <v>5</v>
      </c>
      <c r="C3" s="15" t="s">
        <v>6</v>
      </c>
      <c r="D3" s="16" t="s">
        <v>237</v>
      </c>
      <c r="E3" s="44">
        <v>6451</v>
      </c>
      <c r="F3" s="16" t="s">
        <v>8</v>
      </c>
      <c r="G3" s="17">
        <v>890</v>
      </c>
      <c r="H3" s="40">
        <v>11</v>
      </c>
      <c r="I3" s="59">
        <f>G3+(328+1010+1052)/10</f>
        <v>1129</v>
      </c>
    </row>
    <row r="4" spans="1:9" x14ac:dyDescent="0.2">
      <c r="A4" s="18"/>
      <c r="B4" s="4"/>
      <c r="C4" s="5"/>
      <c r="D4" s="5"/>
      <c r="E4" s="45"/>
      <c r="F4" s="38" t="s">
        <v>224</v>
      </c>
      <c r="G4" s="39">
        <f>SUM(G3)</f>
        <v>890</v>
      </c>
      <c r="H4" s="4"/>
      <c r="I4" s="52" t="str">
        <f t="shared" ref="I4:I74" si="0">IF(E4&gt;0,E4/10,"")</f>
        <v/>
      </c>
    </row>
    <row r="5" spans="1:9" x14ac:dyDescent="0.2">
      <c r="A5" s="19" t="s">
        <v>9</v>
      </c>
      <c r="B5" s="8"/>
      <c r="C5" s="20"/>
      <c r="D5" s="14"/>
      <c r="E5" s="46"/>
      <c r="F5" s="14"/>
      <c r="G5" s="21"/>
      <c r="H5" s="41"/>
      <c r="I5" s="53" t="str">
        <f t="shared" si="0"/>
        <v/>
      </c>
    </row>
    <row r="6" spans="1:9" x14ac:dyDescent="0.2">
      <c r="A6" s="23"/>
      <c r="B6" s="24" t="s">
        <v>10</v>
      </c>
      <c r="C6" s="14" t="s">
        <v>11</v>
      </c>
      <c r="D6" s="16" t="s">
        <v>7</v>
      </c>
      <c r="E6" s="44">
        <v>1911</v>
      </c>
      <c r="F6" s="16" t="s">
        <v>8</v>
      </c>
      <c r="G6" s="21">
        <v>150</v>
      </c>
      <c r="H6" s="40">
        <v>2</v>
      </c>
      <c r="I6" s="59">
        <f>G6+(290+60)/10</f>
        <v>185</v>
      </c>
    </row>
    <row r="7" spans="1:9" x14ac:dyDescent="0.2">
      <c r="A7" s="18"/>
      <c r="B7" s="4"/>
      <c r="C7" s="5"/>
      <c r="D7" s="5"/>
      <c r="E7" s="45"/>
      <c r="F7" s="38" t="s">
        <v>225</v>
      </c>
      <c r="G7" s="39">
        <f>SUM(G6)</f>
        <v>150</v>
      </c>
      <c r="H7" s="4"/>
      <c r="I7" s="52" t="str">
        <f t="shared" si="0"/>
        <v/>
      </c>
    </row>
    <row r="8" spans="1:9" x14ac:dyDescent="0.2">
      <c r="A8" s="19" t="s">
        <v>14</v>
      </c>
      <c r="B8" s="8"/>
      <c r="C8" s="9"/>
      <c r="D8" s="14"/>
      <c r="E8" s="46"/>
      <c r="F8" s="14"/>
      <c r="G8" s="21"/>
      <c r="H8" s="41"/>
      <c r="I8" s="53" t="str">
        <f t="shared" si="0"/>
        <v/>
      </c>
    </row>
    <row r="9" spans="1:9" x14ac:dyDescent="0.2">
      <c r="A9" s="25"/>
      <c r="B9" s="13">
        <v>103</v>
      </c>
      <c r="C9" s="25" t="s">
        <v>15</v>
      </c>
      <c r="D9" s="26" t="s">
        <v>16</v>
      </c>
      <c r="E9" s="47">
        <v>639.44000000000005</v>
      </c>
      <c r="F9" s="26" t="s">
        <v>17</v>
      </c>
      <c r="G9" s="17">
        <v>40</v>
      </c>
      <c r="H9" s="13">
        <v>1</v>
      </c>
      <c r="I9" s="54">
        <v>49</v>
      </c>
    </row>
    <row r="10" spans="1:9" x14ac:dyDescent="0.2">
      <c r="A10" s="25"/>
      <c r="B10" s="13">
        <v>104</v>
      </c>
      <c r="C10" s="25" t="s">
        <v>18</v>
      </c>
      <c r="D10" s="26" t="s">
        <v>19</v>
      </c>
      <c r="E10" s="47">
        <v>825.64</v>
      </c>
      <c r="F10" s="26" t="s">
        <v>20</v>
      </c>
      <c r="G10" s="17">
        <v>16</v>
      </c>
      <c r="H10" s="13">
        <v>1</v>
      </c>
      <c r="I10" s="54">
        <v>49</v>
      </c>
    </row>
    <row r="11" spans="1:9" ht="15" customHeight="1" x14ac:dyDescent="0.2">
      <c r="A11" s="25"/>
      <c r="B11" s="13">
        <v>105</v>
      </c>
      <c r="C11" s="25" t="s">
        <v>21</v>
      </c>
      <c r="D11" s="26" t="s">
        <v>16</v>
      </c>
      <c r="E11" s="47">
        <v>723.85</v>
      </c>
      <c r="F11" s="26" t="s">
        <v>17</v>
      </c>
      <c r="G11" s="17">
        <v>40</v>
      </c>
      <c r="H11" s="13">
        <v>1</v>
      </c>
      <c r="I11" s="54">
        <v>49</v>
      </c>
    </row>
    <row r="12" spans="1:9" x14ac:dyDescent="0.2">
      <c r="A12" s="23"/>
      <c r="B12" s="22">
        <v>106</v>
      </c>
      <c r="C12" s="23" t="s">
        <v>22</v>
      </c>
      <c r="D12" s="26" t="s">
        <v>16</v>
      </c>
      <c r="E12" s="47">
        <v>720.46</v>
      </c>
      <c r="F12" s="26" t="s">
        <v>17</v>
      </c>
      <c r="G12" s="17">
        <v>40</v>
      </c>
      <c r="H12" s="13">
        <v>1</v>
      </c>
      <c r="I12" s="54">
        <v>49</v>
      </c>
    </row>
    <row r="13" spans="1:9" x14ac:dyDescent="0.2">
      <c r="A13" s="23"/>
      <c r="B13" s="22">
        <v>115</v>
      </c>
      <c r="C13" s="23" t="s">
        <v>23</v>
      </c>
      <c r="D13" s="26" t="s">
        <v>16</v>
      </c>
      <c r="E13" s="47">
        <v>709.81</v>
      </c>
      <c r="F13" s="26" t="s">
        <v>17</v>
      </c>
      <c r="G13" s="17">
        <v>40</v>
      </c>
      <c r="H13" s="13">
        <v>1</v>
      </c>
      <c r="I13" s="54">
        <v>49</v>
      </c>
    </row>
    <row r="14" spans="1:9" x14ac:dyDescent="0.2">
      <c r="A14" s="23"/>
      <c r="B14" s="22">
        <v>116</v>
      </c>
      <c r="C14" s="23" t="s">
        <v>24</v>
      </c>
      <c r="D14" s="26" t="s">
        <v>16</v>
      </c>
      <c r="E14" s="47">
        <v>753.98</v>
      </c>
      <c r="F14" s="26" t="s">
        <v>17</v>
      </c>
      <c r="G14" s="17">
        <v>40</v>
      </c>
      <c r="H14" s="13">
        <v>1</v>
      </c>
      <c r="I14" s="54">
        <v>49</v>
      </c>
    </row>
    <row r="15" spans="1:9" x14ac:dyDescent="0.2">
      <c r="A15" s="23"/>
      <c r="B15" s="22">
        <v>117</v>
      </c>
      <c r="C15" s="23" t="s">
        <v>25</v>
      </c>
      <c r="D15" s="26" t="s">
        <v>12</v>
      </c>
      <c r="E15" s="47">
        <v>684.79</v>
      </c>
      <c r="F15" s="26" t="s">
        <v>26</v>
      </c>
      <c r="G15" s="17">
        <v>45</v>
      </c>
      <c r="H15" s="13">
        <v>1</v>
      </c>
      <c r="I15" s="54">
        <v>49</v>
      </c>
    </row>
    <row r="16" spans="1:9" x14ac:dyDescent="0.2">
      <c r="A16" s="23"/>
      <c r="B16" s="22">
        <v>230</v>
      </c>
      <c r="C16" s="14" t="s">
        <v>29</v>
      </c>
      <c r="D16" s="10" t="s">
        <v>30</v>
      </c>
      <c r="E16" s="43">
        <v>464.44</v>
      </c>
      <c r="F16" s="10" t="s">
        <v>17</v>
      </c>
      <c r="G16" s="17">
        <v>20</v>
      </c>
      <c r="H16" s="24">
        <v>1</v>
      </c>
      <c r="I16" s="55">
        <v>49</v>
      </c>
    </row>
    <row r="17" spans="1:9" x14ac:dyDescent="0.2">
      <c r="A17" s="18"/>
      <c r="B17" s="4"/>
      <c r="C17" s="3"/>
      <c r="D17" s="5"/>
      <c r="E17" s="45"/>
      <c r="F17" s="38" t="s">
        <v>226</v>
      </c>
      <c r="G17" s="39">
        <f>SUM(G9:G16)</f>
        <v>281</v>
      </c>
      <c r="H17" s="4"/>
      <c r="I17" s="52" t="str">
        <f t="shared" si="0"/>
        <v/>
      </c>
    </row>
    <row r="18" spans="1:9" x14ac:dyDescent="0.2">
      <c r="A18" s="19" t="s">
        <v>31</v>
      </c>
      <c r="B18" s="8"/>
      <c r="C18" s="9"/>
      <c r="D18" s="14"/>
      <c r="E18" s="46"/>
      <c r="F18" s="14"/>
      <c r="G18" s="21"/>
      <c r="H18" s="41"/>
      <c r="I18" s="53" t="str">
        <f t="shared" si="0"/>
        <v/>
      </c>
    </row>
    <row r="19" spans="1:9" x14ac:dyDescent="0.2">
      <c r="A19" s="29"/>
      <c r="B19" s="13" t="s">
        <v>260</v>
      </c>
      <c r="C19" s="25" t="s">
        <v>261</v>
      </c>
      <c r="D19" s="10" t="s">
        <v>262</v>
      </c>
      <c r="E19" s="43">
        <v>525</v>
      </c>
      <c r="F19" s="10" t="s">
        <v>263</v>
      </c>
      <c r="G19" s="17">
        <v>16</v>
      </c>
      <c r="H19" s="24">
        <v>1</v>
      </c>
      <c r="I19" s="55">
        <f>IF(E19&gt;0,E19/20,"")</f>
        <v>26.25</v>
      </c>
    </row>
    <row r="20" spans="1:9" x14ac:dyDescent="0.2">
      <c r="A20" s="29"/>
      <c r="B20" s="13" t="s">
        <v>32</v>
      </c>
      <c r="C20" s="25" t="s">
        <v>33</v>
      </c>
      <c r="D20" s="10" t="s">
        <v>34</v>
      </c>
      <c r="E20" s="43">
        <v>989.23</v>
      </c>
      <c r="F20" s="10" t="s">
        <v>35</v>
      </c>
      <c r="G20" s="17">
        <v>50</v>
      </c>
      <c r="H20" s="24">
        <v>2</v>
      </c>
      <c r="I20" s="55">
        <f t="shared" si="0"/>
        <v>98.923000000000002</v>
      </c>
    </row>
    <row r="21" spans="1:9" x14ac:dyDescent="0.2">
      <c r="A21" s="25"/>
      <c r="B21" s="13" t="s">
        <v>36</v>
      </c>
      <c r="C21" s="10" t="s">
        <v>37</v>
      </c>
      <c r="D21" s="10" t="s">
        <v>38</v>
      </c>
      <c r="E21" s="43">
        <v>1550.32</v>
      </c>
      <c r="F21" s="10" t="s">
        <v>20</v>
      </c>
      <c r="G21" s="17">
        <v>24</v>
      </c>
      <c r="H21" s="24">
        <v>2</v>
      </c>
      <c r="I21" s="55">
        <f t="shared" si="0"/>
        <v>155.03199999999998</v>
      </c>
    </row>
    <row r="22" spans="1:9" x14ac:dyDescent="0.2">
      <c r="A22" s="25"/>
      <c r="B22" s="13" t="s">
        <v>39</v>
      </c>
      <c r="C22" s="10" t="s">
        <v>40</v>
      </c>
      <c r="D22" s="10" t="s">
        <v>38</v>
      </c>
      <c r="E22" s="43">
        <v>1429.1</v>
      </c>
      <c r="F22" s="10" t="s">
        <v>20</v>
      </c>
      <c r="G22" s="17">
        <v>24</v>
      </c>
      <c r="H22" s="24">
        <v>2</v>
      </c>
      <c r="I22" s="55">
        <f t="shared" si="0"/>
        <v>142.91</v>
      </c>
    </row>
    <row r="23" spans="1:9" x14ac:dyDescent="0.2">
      <c r="A23" s="25"/>
      <c r="B23" s="13" t="s">
        <v>41</v>
      </c>
      <c r="C23" s="10" t="s">
        <v>42</v>
      </c>
      <c r="D23" s="10" t="s">
        <v>43</v>
      </c>
      <c r="E23" s="43">
        <v>1276.8900000000001</v>
      </c>
      <c r="F23" s="10" t="s">
        <v>20</v>
      </c>
      <c r="G23" s="17">
        <v>24</v>
      </c>
      <c r="H23" s="24">
        <v>2</v>
      </c>
      <c r="I23" s="55">
        <f t="shared" si="0"/>
        <v>127.68900000000001</v>
      </c>
    </row>
    <row r="24" spans="1:9" x14ac:dyDescent="0.2">
      <c r="A24" s="25"/>
      <c r="B24" s="13" t="s">
        <v>44</v>
      </c>
      <c r="C24" s="25" t="s">
        <v>45</v>
      </c>
      <c r="D24" s="10" t="s">
        <v>238</v>
      </c>
      <c r="E24" s="43">
        <v>2029.24</v>
      </c>
      <c r="F24" s="10" t="s">
        <v>8</v>
      </c>
      <c r="G24" s="21">
        <v>280</v>
      </c>
      <c r="H24" s="24">
        <v>3</v>
      </c>
      <c r="I24" s="58">
        <f>G24+(1300+130)/10</f>
        <v>423</v>
      </c>
    </row>
    <row r="25" spans="1:9" x14ac:dyDescent="0.2">
      <c r="A25" s="25"/>
      <c r="B25" s="13" t="s">
        <v>46</v>
      </c>
      <c r="C25" s="25" t="s">
        <v>47</v>
      </c>
      <c r="D25" s="10" t="s">
        <v>17</v>
      </c>
      <c r="E25" s="43">
        <v>1036.32</v>
      </c>
      <c r="F25" s="10" t="s">
        <v>17</v>
      </c>
      <c r="G25" s="17">
        <v>62</v>
      </c>
      <c r="H25" s="24">
        <v>2</v>
      </c>
      <c r="I25" s="55">
        <f t="shared" si="0"/>
        <v>103.63199999999999</v>
      </c>
    </row>
    <row r="26" spans="1:9" x14ac:dyDescent="0.2">
      <c r="A26" s="25"/>
      <c r="B26" s="13" t="s">
        <v>48</v>
      </c>
      <c r="C26" s="10" t="s">
        <v>49</v>
      </c>
      <c r="D26" s="10" t="s">
        <v>239</v>
      </c>
      <c r="E26" s="43">
        <v>1343.04</v>
      </c>
      <c r="F26" s="10" t="s">
        <v>8</v>
      </c>
      <c r="G26" s="21">
        <v>100</v>
      </c>
      <c r="H26" s="24">
        <v>3</v>
      </c>
      <c r="I26" s="55">
        <f t="shared" si="0"/>
        <v>134.304</v>
      </c>
    </row>
    <row r="27" spans="1:9" x14ac:dyDescent="0.2">
      <c r="A27" s="25"/>
      <c r="B27" s="13">
        <v>100</v>
      </c>
      <c r="C27" s="25" t="s">
        <v>50</v>
      </c>
      <c r="D27" s="26" t="s">
        <v>17</v>
      </c>
      <c r="E27" s="47">
        <v>679.23</v>
      </c>
      <c r="F27" s="26" t="s">
        <v>17</v>
      </c>
      <c r="G27" s="17">
        <v>35</v>
      </c>
      <c r="H27" s="13">
        <v>1</v>
      </c>
      <c r="I27" s="54">
        <v>49</v>
      </c>
    </row>
    <row r="28" spans="1:9" x14ac:dyDescent="0.2">
      <c r="A28" s="25"/>
      <c r="B28" s="13">
        <v>101</v>
      </c>
      <c r="C28" s="25" t="s">
        <v>51</v>
      </c>
      <c r="D28" s="26" t="s">
        <v>16</v>
      </c>
      <c r="E28" s="47">
        <v>575.6</v>
      </c>
      <c r="F28" s="26" t="s">
        <v>16</v>
      </c>
      <c r="G28" s="17">
        <v>30</v>
      </c>
      <c r="H28" s="13">
        <v>1</v>
      </c>
      <c r="I28" s="54">
        <v>49</v>
      </c>
    </row>
    <row r="29" spans="1:9" x14ac:dyDescent="0.2">
      <c r="A29" s="23"/>
      <c r="B29" s="22">
        <v>102</v>
      </c>
      <c r="C29" s="23" t="s">
        <v>52</v>
      </c>
      <c r="D29" s="10" t="s">
        <v>38</v>
      </c>
      <c r="E29" s="43">
        <v>1424.07</v>
      </c>
      <c r="F29" s="10" t="s">
        <v>20</v>
      </c>
      <c r="G29" s="17">
        <v>24</v>
      </c>
      <c r="H29" s="24">
        <v>1</v>
      </c>
      <c r="I29" s="55">
        <v>49</v>
      </c>
    </row>
    <row r="30" spans="1:9" x14ac:dyDescent="0.2">
      <c r="A30" s="23"/>
      <c r="B30" s="22">
        <v>103</v>
      </c>
      <c r="C30" s="23" t="s">
        <v>53</v>
      </c>
      <c r="D30" s="10" t="s">
        <v>38</v>
      </c>
      <c r="E30" s="43">
        <v>1528.01</v>
      </c>
      <c r="F30" s="10" t="s">
        <v>20</v>
      </c>
      <c r="G30" s="17">
        <v>24</v>
      </c>
      <c r="H30" s="24">
        <v>1</v>
      </c>
      <c r="I30" s="55">
        <v>49</v>
      </c>
    </row>
    <row r="31" spans="1:9" x14ac:dyDescent="0.2">
      <c r="A31" s="23"/>
      <c r="B31" s="22">
        <v>104</v>
      </c>
      <c r="C31" s="10" t="s">
        <v>54</v>
      </c>
      <c r="D31" s="10" t="s">
        <v>240</v>
      </c>
      <c r="E31" s="43">
        <v>2690.4</v>
      </c>
      <c r="F31" s="16" t="s">
        <v>8</v>
      </c>
      <c r="G31" s="21">
        <v>330</v>
      </c>
      <c r="H31" s="24">
        <v>3</v>
      </c>
      <c r="I31" s="58">
        <f>G31+3300/10</f>
        <v>660</v>
      </c>
    </row>
    <row r="32" spans="1:9" x14ac:dyDescent="0.2">
      <c r="A32" s="25"/>
      <c r="B32" s="13">
        <v>210</v>
      </c>
      <c r="C32" s="10" t="s">
        <v>55</v>
      </c>
      <c r="D32" s="10"/>
      <c r="E32" s="43">
        <v>304.66000000000003</v>
      </c>
      <c r="F32" s="10"/>
      <c r="G32" s="21">
        <v>15</v>
      </c>
      <c r="H32" s="24">
        <v>1</v>
      </c>
      <c r="I32" s="55">
        <f t="shared" si="0"/>
        <v>30.466000000000001</v>
      </c>
    </row>
    <row r="33" spans="1:9" x14ac:dyDescent="0.2">
      <c r="A33" s="18"/>
      <c r="B33" s="4"/>
      <c r="C33" s="3"/>
      <c r="D33" s="5"/>
      <c r="E33" s="45"/>
      <c r="F33" s="38" t="s">
        <v>227</v>
      </c>
      <c r="G33" s="39">
        <f>SUM(G19:G32)</f>
        <v>1038</v>
      </c>
      <c r="H33" s="4"/>
      <c r="I33" s="52" t="str">
        <f t="shared" si="0"/>
        <v/>
      </c>
    </row>
    <row r="34" spans="1:9" x14ac:dyDescent="0.2">
      <c r="A34" s="19" t="s">
        <v>56</v>
      </c>
      <c r="B34" s="31"/>
      <c r="C34" s="19"/>
      <c r="D34" s="14"/>
      <c r="E34" s="46"/>
      <c r="F34" s="14"/>
      <c r="G34" s="21"/>
      <c r="H34" s="41"/>
      <c r="I34" s="53" t="str">
        <f t="shared" si="0"/>
        <v/>
      </c>
    </row>
    <row r="35" spans="1:9" ht="12.75" customHeight="1" x14ac:dyDescent="0.2">
      <c r="A35" s="23"/>
      <c r="B35" s="22">
        <v>117</v>
      </c>
      <c r="C35" s="23" t="s">
        <v>57</v>
      </c>
      <c r="D35" s="27" t="s">
        <v>17</v>
      </c>
      <c r="E35" s="48">
        <v>916.82</v>
      </c>
      <c r="F35" s="27" t="s">
        <v>17</v>
      </c>
      <c r="G35" s="17">
        <v>40</v>
      </c>
      <c r="H35" s="22">
        <v>1</v>
      </c>
      <c r="I35" s="56">
        <v>49</v>
      </c>
    </row>
    <row r="36" spans="1:9" ht="12.75" customHeight="1" x14ac:dyDescent="0.2">
      <c r="A36" s="23"/>
      <c r="B36" s="28">
        <v>118</v>
      </c>
      <c r="C36" s="32" t="s">
        <v>58</v>
      </c>
      <c r="D36" s="33" t="s">
        <v>17</v>
      </c>
      <c r="E36" s="49">
        <v>941.01</v>
      </c>
      <c r="F36" s="33" t="s">
        <v>17</v>
      </c>
      <c r="G36" s="17">
        <v>40</v>
      </c>
      <c r="H36" s="28">
        <v>1</v>
      </c>
      <c r="I36" s="57">
        <v>49</v>
      </c>
    </row>
    <row r="37" spans="1:9" ht="12.75" customHeight="1" x14ac:dyDescent="0.2">
      <c r="A37" s="23"/>
      <c r="B37" s="22">
        <v>220</v>
      </c>
      <c r="C37" s="23" t="s">
        <v>59</v>
      </c>
      <c r="D37" s="10" t="s">
        <v>60</v>
      </c>
      <c r="E37" s="43">
        <v>1263.21</v>
      </c>
      <c r="F37" s="10" t="s">
        <v>20</v>
      </c>
      <c r="G37" s="17">
        <v>24</v>
      </c>
      <c r="H37" s="24">
        <v>1</v>
      </c>
      <c r="I37" s="55">
        <v>49</v>
      </c>
    </row>
    <row r="38" spans="1:9" x14ac:dyDescent="0.2">
      <c r="A38" s="23"/>
      <c r="B38" s="22">
        <v>224</v>
      </c>
      <c r="C38" s="23" t="s">
        <v>61</v>
      </c>
      <c r="D38" s="10" t="s">
        <v>60</v>
      </c>
      <c r="E38" s="43">
        <v>1256.51</v>
      </c>
      <c r="F38" s="10" t="s">
        <v>20</v>
      </c>
      <c r="G38" s="17">
        <v>24</v>
      </c>
      <c r="H38" s="24">
        <v>1</v>
      </c>
      <c r="I38" s="55">
        <v>49</v>
      </c>
    </row>
    <row r="39" spans="1:9" x14ac:dyDescent="0.2">
      <c r="A39" s="18"/>
      <c r="B39" s="4"/>
      <c r="C39" s="3"/>
      <c r="D39" s="5"/>
      <c r="E39" s="45"/>
      <c r="F39" s="38" t="s">
        <v>228</v>
      </c>
      <c r="G39" s="39">
        <f>SUM(G35:G38)</f>
        <v>128</v>
      </c>
      <c r="H39" s="4"/>
      <c r="I39" s="52" t="str">
        <f t="shared" si="0"/>
        <v/>
      </c>
    </row>
    <row r="40" spans="1:9" hidden="1" x14ac:dyDescent="0.2">
      <c r="A40" s="19" t="s">
        <v>62</v>
      </c>
      <c r="B40" s="31"/>
      <c r="C40" s="19"/>
      <c r="D40" s="10"/>
      <c r="E40" s="43"/>
      <c r="F40" s="10"/>
      <c r="G40" s="21"/>
      <c r="H40" s="24"/>
      <c r="I40" s="55" t="str">
        <f t="shared" si="0"/>
        <v/>
      </c>
    </row>
    <row r="41" spans="1:9" hidden="1" x14ac:dyDescent="0.2">
      <c r="A41" s="25"/>
      <c r="B41" s="30">
        <v>101</v>
      </c>
      <c r="C41" s="29" t="s">
        <v>63</v>
      </c>
      <c r="D41" s="34" t="s">
        <v>17</v>
      </c>
      <c r="E41" s="50">
        <v>396.3</v>
      </c>
      <c r="F41" s="34" t="s">
        <v>17</v>
      </c>
      <c r="G41" s="17">
        <v>20</v>
      </c>
      <c r="H41" s="30">
        <v>1</v>
      </c>
      <c r="I41" s="58">
        <f t="shared" si="0"/>
        <v>39.630000000000003</v>
      </c>
    </row>
    <row r="42" spans="1:9" hidden="1" x14ac:dyDescent="0.2">
      <c r="A42" s="25"/>
      <c r="B42" s="30">
        <v>104</v>
      </c>
      <c r="C42" s="29" t="s">
        <v>65</v>
      </c>
      <c r="D42" s="34" t="s">
        <v>17</v>
      </c>
      <c r="E42" s="50">
        <v>738.74</v>
      </c>
      <c r="F42" s="34" t="s">
        <v>17</v>
      </c>
      <c r="G42" s="17">
        <v>45</v>
      </c>
      <c r="H42" s="30">
        <v>1</v>
      </c>
      <c r="I42" s="58">
        <v>49</v>
      </c>
    </row>
    <row r="43" spans="1:9" hidden="1" x14ac:dyDescent="0.2">
      <c r="A43" s="23"/>
      <c r="B43" s="22">
        <v>110</v>
      </c>
      <c r="C43" s="14" t="s">
        <v>66</v>
      </c>
      <c r="D43" s="10" t="s">
        <v>244</v>
      </c>
      <c r="E43" s="43">
        <v>568.91</v>
      </c>
      <c r="F43" s="10" t="s">
        <v>17</v>
      </c>
      <c r="G43" s="17">
        <v>20</v>
      </c>
      <c r="H43" s="24">
        <v>1</v>
      </c>
      <c r="I43" s="58">
        <v>49</v>
      </c>
    </row>
    <row r="44" spans="1:9" hidden="1" x14ac:dyDescent="0.2">
      <c r="A44" s="23"/>
      <c r="B44" s="28">
        <v>111</v>
      </c>
      <c r="C44" s="33" t="s">
        <v>67</v>
      </c>
      <c r="D44" s="34" t="s">
        <v>68</v>
      </c>
      <c r="E44" s="50">
        <v>381.67</v>
      </c>
      <c r="F44" s="34" t="s">
        <v>17</v>
      </c>
      <c r="G44" s="17">
        <v>20</v>
      </c>
      <c r="H44" s="30">
        <v>1</v>
      </c>
      <c r="I44" s="58">
        <f t="shared" si="0"/>
        <v>38.167000000000002</v>
      </c>
    </row>
    <row r="45" spans="1:9" hidden="1" x14ac:dyDescent="0.2">
      <c r="A45" s="23"/>
      <c r="B45" s="22">
        <v>119</v>
      </c>
      <c r="C45" s="10" t="s">
        <v>69</v>
      </c>
      <c r="D45" s="10" t="s">
        <v>64</v>
      </c>
      <c r="E45" s="43">
        <v>1569.92</v>
      </c>
      <c r="F45" s="10" t="s">
        <v>70</v>
      </c>
      <c r="G45" s="17">
        <v>30</v>
      </c>
      <c r="H45" s="24">
        <v>2</v>
      </c>
      <c r="I45" s="58">
        <f t="shared" si="0"/>
        <v>156.99200000000002</v>
      </c>
    </row>
    <row r="46" spans="1:9" hidden="1" x14ac:dyDescent="0.2">
      <c r="A46" s="18"/>
      <c r="B46" s="4"/>
      <c r="C46" s="3"/>
      <c r="D46" s="5"/>
      <c r="E46" s="45"/>
      <c r="F46" s="38" t="s">
        <v>229</v>
      </c>
      <c r="G46" s="39">
        <f>SUM(G41:G45)</f>
        <v>135</v>
      </c>
      <c r="H46" s="4"/>
      <c r="I46" s="52" t="str">
        <f t="shared" si="0"/>
        <v/>
      </c>
    </row>
    <row r="47" spans="1:9" hidden="1" x14ac:dyDescent="0.2">
      <c r="A47" s="19" t="s">
        <v>266</v>
      </c>
      <c r="B47" s="31"/>
      <c r="C47" s="19"/>
      <c r="D47" s="14"/>
      <c r="E47" s="46"/>
      <c r="F47" s="14"/>
      <c r="G47" s="21"/>
      <c r="H47" s="4"/>
      <c r="I47" s="52"/>
    </row>
    <row r="48" spans="1:9" hidden="1" x14ac:dyDescent="0.2">
      <c r="A48" s="23"/>
      <c r="B48" s="22">
        <v>242</v>
      </c>
      <c r="C48" s="25" t="s">
        <v>267</v>
      </c>
      <c r="D48" s="10" t="s">
        <v>17</v>
      </c>
      <c r="E48" s="43">
        <v>922</v>
      </c>
      <c r="F48" s="10" t="s">
        <v>17</v>
      </c>
      <c r="G48" s="17">
        <v>48</v>
      </c>
      <c r="H48" s="4"/>
      <c r="I48" s="52"/>
    </row>
    <row r="49" spans="1:9" hidden="1" x14ac:dyDescent="0.2">
      <c r="A49" s="23"/>
      <c r="B49" s="22">
        <v>245</v>
      </c>
      <c r="C49" s="25" t="s">
        <v>267</v>
      </c>
      <c r="D49" s="10" t="s">
        <v>17</v>
      </c>
      <c r="E49" s="43">
        <v>928</v>
      </c>
      <c r="F49" s="10" t="s">
        <v>17</v>
      </c>
      <c r="G49" s="17">
        <v>48</v>
      </c>
      <c r="H49" s="4"/>
      <c r="I49" s="52"/>
    </row>
    <row r="50" spans="1:9" hidden="1" x14ac:dyDescent="0.2">
      <c r="A50" s="23"/>
      <c r="B50" s="22">
        <v>247</v>
      </c>
      <c r="C50" s="25" t="s">
        <v>268</v>
      </c>
      <c r="D50" s="10" t="s">
        <v>17</v>
      </c>
      <c r="E50" s="43">
        <v>1160</v>
      </c>
      <c r="F50" s="10" t="s">
        <v>17</v>
      </c>
      <c r="G50" s="17">
        <v>61</v>
      </c>
      <c r="H50" s="4"/>
      <c r="I50" s="52"/>
    </row>
    <row r="51" spans="1:9" hidden="1" x14ac:dyDescent="0.2">
      <c r="A51" s="23"/>
      <c r="B51" s="22">
        <v>256</v>
      </c>
      <c r="C51" s="25" t="s">
        <v>268</v>
      </c>
      <c r="D51" s="10" t="s">
        <v>17</v>
      </c>
      <c r="E51" s="43">
        <v>1160</v>
      </c>
      <c r="F51" s="10" t="s">
        <v>17</v>
      </c>
      <c r="G51" s="17">
        <v>40</v>
      </c>
      <c r="H51" s="4"/>
      <c r="I51" s="52"/>
    </row>
    <row r="52" spans="1:9" hidden="1" x14ac:dyDescent="0.2">
      <c r="A52" s="23"/>
      <c r="B52" s="22">
        <v>261</v>
      </c>
      <c r="C52" s="25" t="s">
        <v>268</v>
      </c>
      <c r="D52" s="10" t="s">
        <v>17</v>
      </c>
      <c r="E52" s="43">
        <v>1032</v>
      </c>
      <c r="F52" s="10" t="s">
        <v>17</v>
      </c>
      <c r="G52" s="17">
        <v>42</v>
      </c>
      <c r="H52" s="4"/>
      <c r="I52" s="52"/>
    </row>
    <row r="53" spans="1:9" hidden="1" x14ac:dyDescent="0.2">
      <c r="A53" s="23"/>
      <c r="B53" s="22">
        <v>330</v>
      </c>
      <c r="C53" s="25" t="s">
        <v>267</v>
      </c>
      <c r="D53" s="34" t="s">
        <v>68</v>
      </c>
      <c r="E53" s="43">
        <v>710</v>
      </c>
      <c r="F53" s="10" t="s">
        <v>17</v>
      </c>
      <c r="G53" s="17">
        <v>14</v>
      </c>
      <c r="H53" s="4"/>
      <c r="I53" s="52"/>
    </row>
    <row r="54" spans="1:9" hidden="1" x14ac:dyDescent="0.2">
      <c r="A54" s="23"/>
      <c r="B54" s="22">
        <v>331</v>
      </c>
      <c r="C54" s="25" t="s">
        <v>267</v>
      </c>
      <c r="D54" s="10" t="s">
        <v>244</v>
      </c>
      <c r="E54" s="43">
        <v>858</v>
      </c>
      <c r="F54" s="10" t="s">
        <v>70</v>
      </c>
      <c r="G54" s="17">
        <v>36</v>
      </c>
      <c r="H54" s="4"/>
      <c r="I54" s="52"/>
    </row>
    <row r="55" spans="1:9" hidden="1" x14ac:dyDescent="0.2">
      <c r="A55" s="18"/>
      <c r="B55" s="4"/>
      <c r="C55" s="3"/>
      <c r="D55" s="5"/>
      <c r="E55" s="45"/>
      <c r="F55" s="38" t="s">
        <v>269</v>
      </c>
      <c r="G55" s="39">
        <f>SUM(G48:G54)</f>
        <v>289</v>
      </c>
      <c r="H55" s="4"/>
      <c r="I55" s="52"/>
    </row>
    <row r="56" spans="1:9" x14ac:dyDescent="0.2">
      <c r="A56" s="19" t="s">
        <v>71</v>
      </c>
      <c r="B56" s="31"/>
      <c r="C56" s="35"/>
      <c r="D56" s="14"/>
      <c r="E56" s="46"/>
      <c r="F56" s="14"/>
      <c r="G56" s="21"/>
      <c r="H56" s="41"/>
      <c r="I56" s="53" t="str">
        <f t="shared" si="0"/>
        <v/>
      </c>
    </row>
    <row r="57" spans="1:9" x14ac:dyDescent="0.2">
      <c r="A57" s="23"/>
      <c r="B57" s="22" t="s">
        <v>72</v>
      </c>
      <c r="C57" s="23" t="s">
        <v>73</v>
      </c>
      <c r="D57" s="26" t="s">
        <v>74</v>
      </c>
      <c r="E57" s="47">
        <v>6083.85</v>
      </c>
      <c r="F57" s="26" t="s">
        <v>26</v>
      </c>
      <c r="G57" s="17">
        <v>32</v>
      </c>
      <c r="H57" s="13">
        <v>5</v>
      </c>
      <c r="I57" s="54">
        <f t="shared" si="0"/>
        <v>608.38499999999999</v>
      </c>
    </row>
    <row r="58" spans="1:9" x14ac:dyDescent="0.2">
      <c r="A58" s="23"/>
      <c r="B58" s="22" t="s">
        <v>75</v>
      </c>
      <c r="C58" s="23" t="s">
        <v>76</v>
      </c>
      <c r="D58" s="26" t="s">
        <v>77</v>
      </c>
      <c r="E58" s="47">
        <v>13977.1</v>
      </c>
      <c r="F58" s="26" t="s">
        <v>26</v>
      </c>
      <c r="G58" s="17">
        <v>32</v>
      </c>
      <c r="H58" s="13">
        <v>5</v>
      </c>
      <c r="I58" s="54">
        <f t="shared" si="0"/>
        <v>1397.71</v>
      </c>
    </row>
    <row r="59" spans="1:9" x14ac:dyDescent="0.2">
      <c r="A59" s="23"/>
      <c r="B59" s="22" t="s">
        <v>78</v>
      </c>
      <c r="C59" s="23" t="s">
        <v>79</v>
      </c>
      <c r="D59" s="26" t="s">
        <v>80</v>
      </c>
      <c r="E59" s="47">
        <v>9025.42</v>
      </c>
      <c r="F59" s="26" t="s">
        <v>26</v>
      </c>
      <c r="G59" s="17">
        <v>32</v>
      </c>
      <c r="H59" s="13">
        <v>5</v>
      </c>
      <c r="I59" s="54">
        <f t="shared" si="0"/>
        <v>902.54200000000003</v>
      </c>
    </row>
    <row r="60" spans="1:9" x14ac:dyDescent="0.2">
      <c r="A60" s="23"/>
      <c r="B60" s="22">
        <v>48</v>
      </c>
      <c r="C60" s="23" t="s">
        <v>83</v>
      </c>
      <c r="D60" s="26" t="s">
        <v>81</v>
      </c>
      <c r="E60" s="47">
        <v>951.78</v>
      </c>
      <c r="F60" s="26" t="s">
        <v>82</v>
      </c>
      <c r="G60" s="21">
        <v>25</v>
      </c>
      <c r="H60" s="13">
        <v>2</v>
      </c>
      <c r="I60" s="54">
        <f t="shared" si="0"/>
        <v>95.177999999999997</v>
      </c>
    </row>
    <row r="61" spans="1:9" x14ac:dyDescent="0.2">
      <c r="A61" s="23"/>
      <c r="B61" s="22" t="s">
        <v>84</v>
      </c>
      <c r="C61" s="23" t="s">
        <v>85</v>
      </c>
      <c r="D61" s="26" t="s">
        <v>86</v>
      </c>
      <c r="E61" s="47">
        <v>7841.7</v>
      </c>
      <c r="F61" s="26" t="s">
        <v>87</v>
      </c>
      <c r="G61" s="21">
        <v>25</v>
      </c>
      <c r="H61" s="13">
        <v>3</v>
      </c>
      <c r="I61" s="54">
        <f>IF(E61&gt;0,E61/10,"")</f>
        <v>784.17</v>
      </c>
    </row>
    <row r="62" spans="1:9" x14ac:dyDescent="0.2">
      <c r="A62" s="23"/>
      <c r="B62" s="22" t="s">
        <v>88</v>
      </c>
      <c r="C62" s="23" t="s">
        <v>89</v>
      </c>
      <c r="D62" s="10" t="s">
        <v>17</v>
      </c>
      <c r="E62" s="43">
        <v>766.86</v>
      </c>
      <c r="F62" s="10" t="s">
        <v>17</v>
      </c>
      <c r="G62" s="17">
        <v>42</v>
      </c>
      <c r="H62" s="24">
        <v>1</v>
      </c>
      <c r="I62" s="55">
        <v>49</v>
      </c>
    </row>
    <row r="63" spans="1:9" x14ac:dyDescent="0.2">
      <c r="A63" s="32"/>
      <c r="B63" s="28" t="s">
        <v>90</v>
      </c>
      <c r="C63" s="32" t="s">
        <v>91</v>
      </c>
      <c r="D63" s="34" t="s">
        <v>17</v>
      </c>
      <c r="E63" s="50">
        <v>1137.19</v>
      </c>
      <c r="F63" s="34" t="s">
        <v>17</v>
      </c>
      <c r="G63" s="17">
        <v>60</v>
      </c>
      <c r="H63" s="30">
        <v>2</v>
      </c>
      <c r="I63" s="58">
        <f>IF(E63&gt;0,E63/10,"")</f>
        <v>113.71900000000001</v>
      </c>
    </row>
    <row r="64" spans="1:9" x14ac:dyDescent="0.2">
      <c r="A64" s="25"/>
      <c r="B64" s="13" t="s">
        <v>92</v>
      </c>
      <c r="C64" s="25" t="s">
        <v>265</v>
      </c>
      <c r="D64" s="10" t="s">
        <v>17</v>
      </c>
      <c r="E64" s="43">
        <v>796.49</v>
      </c>
      <c r="F64" s="10" t="s">
        <v>17</v>
      </c>
      <c r="G64" s="17">
        <v>0</v>
      </c>
      <c r="H64" s="24">
        <v>1</v>
      </c>
      <c r="I64" s="55">
        <v>49</v>
      </c>
    </row>
    <row r="65" spans="1:9" x14ac:dyDescent="0.2">
      <c r="A65" s="25"/>
      <c r="B65" s="30" t="s">
        <v>93</v>
      </c>
      <c r="C65" s="29" t="s">
        <v>94</v>
      </c>
      <c r="D65" s="34" t="s">
        <v>17</v>
      </c>
      <c r="E65" s="50">
        <v>768.02</v>
      </c>
      <c r="F65" s="34" t="s">
        <v>17</v>
      </c>
      <c r="G65" s="17">
        <v>84</v>
      </c>
      <c r="H65" s="30">
        <v>1</v>
      </c>
      <c r="I65" s="58">
        <v>49</v>
      </c>
    </row>
    <row r="66" spans="1:9" x14ac:dyDescent="0.2">
      <c r="A66" s="23"/>
      <c r="B66" s="22" t="s">
        <v>95</v>
      </c>
      <c r="C66" s="23" t="s">
        <v>96</v>
      </c>
      <c r="D66" s="10" t="s">
        <v>17</v>
      </c>
      <c r="E66" s="43">
        <v>759.76</v>
      </c>
      <c r="F66" s="10" t="s">
        <v>17</v>
      </c>
      <c r="G66" s="17">
        <v>40</v>
      </c>
      <c r="H66" s="24">
        <v>1</v>
      </c>
      <c r="I66" s="55">
        <v>49</v>
      </c>
    </row>
    <row r="67" spans="1:9" x14ac:dyDescent="0.2">
      <c r="A67" s="23"/>
      <c r="B67" s="22" t="s">
        <v>97</v>
      </c>
      <c r="C67" s="23" t="s">
        <v>98</v>
      </c>
      <c r="D67" s="10" t="s">
        <v>99</v>
      </c>
      <c r="E67" s="43">
        <v>1209.82</v>
      </c>
      <c r="F67" s="10" t="s">
        <v>20</v>
      </c>
      <c r="G67" s="17">
        <v>36</v>
      </c>
      <c r="H67" s="24">
        <v>1</v>
      </c>
      <c r="I67" s="55">
        <v>49</v>
      </c>
    </row>
    <row r="68" spans="1:9" x14ac:dyDescent="0.2">
      <c r="A68" s="23"/>
      <c r="B68" s="13">
        <v>214</v>
      </c>
      <c r="C68" s="10" t="s">
        <v>100</v>
      </c>
      <c r="D68" s="10" t="s">
        <v>101</v>
      </c>
      <c r="E68" s="43">
        <v>802.13</v>
      </c>
      <c r="F68" s="10" t="s">
        <v>20</v>
      </c>
      <c r="G68" s="17">
        <v>20</v>
      </c>
      <c r="H68" s="24">
        <v>1</v>
      </c>
      <c r="I68" s="55">
        <v>49</v>
      </c>
    </row>
    <row r="69" spans="1:9" x14ac:dyDescent="0.2">
      <c r="A69" s="23"/>
      <c r="B69" s="30">
        <v>215</v>
      </c>
      <c r="C69" s="34" t="s">
        <v>102</v>
      </c>
      <c r="D69" s="34" t="s">
        <v>101</v>
      </c>
      <c r="E69" s="50">
        <v>1036.42</v>
      </c>
      <c r="F69" s="34" t="s">
        <v>20</v>
      </c>
      <c r="G69" s="17">
        <v>15</v>
      </c>
      <c r="H69" s="30">
        <v>1</v>
      </c>
      <c r="I69" s="58">
        <v>49</v>
      </c>
    </row>
    <row r="70" spans="1:9" x14ac:dyDescent="0.2">
      <c r="A70" s="23"/>
      <c r="B70" s="22" t="s">
        <v>103</v>
      </c>
      <c r="C70" s="23" t="s">
        <v>104</v>
      </c>
      <c r="D70" s="10" t="s">
        <v>105</v>
      </c>
      <c r="E70" s="43">
        <v>1373.89</v>
      </c>
      <c r="F70" s="10" t="s">
        <v>20</v>
      </c>
      <c r="G70" s="17">
        <v>30</v>
      </c>
      <c r="H70" s="24">
        <v>1</v>
      </c>
      <c r="I70" s="55">
        <v>49</v>
      </c>
    </row>
    <row r="71" spans="1:9" x14ac:dyDescent="0.2">
      <c r="A71" s="23"/>
      <c r="B71" s="22">
        <v>217</v>
      </c>
      <c r="C71" s="23" t="s">
        <v>271</v>
      </c>
      <c r="D71" s="10" t="s">
        <v>20</v>
      </c>
      <c r="E71" s="43">
        <v>3130.35</v>
      </c>
      <c r="F71" s="10" t="s">
        <v>26</v>
      </c>
      <c r="G71" s="17">
        <v>64</v>
      </c>
      <c r="H71" s="24">
        <v>2</v>
      </c>
      <c r="I71" s="55">
        <f t="shared" si="0"/>
        <v>313.03499999999997</v>
      </c>
    </row>
    <row r="72" spans="1:9" x14ac:dyDescent="0.2">
      <c r="A72" s="18"/>
      <c r="B72" s="4"/>
      <c r="C72" s="3"/>
      <c r="D72" s="5"/>
      <c r="E72" s="45"/>
      <c r="F72" s="38" t="s">
        <v>230</v>
      </c>
      <c r="G72" s="39">
        <f>SUM(G57:G71)</f>
        <v>537</v>
      </c>
      <c r="H72" s="4"/>
      <c r="I72" s="52" t="str">
        <f t="shared" si="0"/>
        <v/>
      </c>
    </row>
    <row r="73" spans="1:9" x14ac:dyDescent="0.2">
      <c r="A73" s="19" t="s">
        <v>106</v>
      </c>
      <c r="B73" s="31"/>
      <c r="C73" s="19"/>
      <c r="D73" s="14"/>
      <c r="E73" s="46"/>
      <c r="F73" s="14"/>
      <c r="G73" s="21"/>
      <c r="H73" s="41"/>
      <c r="I73" s="53" t="str">
        <f t="shared" si="0"/>
        <v/>
      </c>
    </row>
    <row r="74" spans="1:9" x14ac:dyDescent="0.2">
      <c r="A74" s="23"/>
      <c r="B74" s="22">
        <v>111</v>
      </c>
      <c r="C74" s="25" t="s">
        <v>107</v>
      </c>
      <c r="D74" s="10" t="s">
        <v>108</v>
      </c>
      <c r="E74" s="43">
        <v>1605.75</v>
      </c>
      <c r="F74" s="10" t="s">
        <v>26</v>
      </c>
      <c r="G74" s="17">
        <v>20</v>
      </c>
      <c r="H74" s="24">
        <v>3</v>
      </c>
      <c r="I74" s="55">
        <f t="shared" si="0"/>
        <v>160.57499999999999</v>
      </c>
    </row>
    <row r="75" spans="1:9" x14ac:dyDescent="0.2">
      <c r="A75" s="18"/>
      <c r="B75" s="4"/>
      <c r="C75" s="3"/>
      <c r="D75" s="5"/>
      <c r="E75" s="45"/>
      <c r="F75" s="38" t="s">
        <v>231</v>
      </c>
      <c r="G75" s="39">
        <f>SUM(G74)</f>
        <v>20</v>
      </c>
      <c r="H75" s="4"/>
      <c r="I75" s="52" t="str">
        <f t="shared" ref="I75:I145" si="1">IF(E75&gt;0,E75/10,"")</f>
        <v/>
      </c>
    </row>
    <row r="76" spans="1:9" x14ac:dyDescent="0.2">
      <c r="A76" s="19" t="s">
        <v>246</v>
      </c>
      <c r="B76" s="31"/>
      <c r="C76" s="19"/>
      <c r="D76" s="14"/>
      <c r="E76" s="46"/>
      <c r="F76" s="14"/>
      <c r="G76" s="21"/>
      <c r="H76" s="41"/>
      <c r="I76" s="53" t="str">
        <f t="shared" si="1"/>
        <v/>
      </c>
    </row>
    <row r="77" spans="1:9" x14ac:dyDescent="0.2">
      <c r="A77" s="23"/>
      <c r="B77" s="13" t="s">
        <v>248</v>
      </c>
      <c r="C77" s="25" t="s">
        <v>250</v>
      </c>
      <c r="D77" s="10" t="s">
        <v>7</v>
      </c>
      <c r="E77" s="43" t="s">
        <v>259</v>
      </c>
      <c r="F77" s="10" t="s">
        <v>8</v>
      </c>
      <c r="G77" s="17">
        <v>68</v>
      </c>
      <c r="H77" s="24">
        <v>2</v>
      </c>
      <c r="I77" s="55" t="s">
        <v>259</v>
      </c>
    </row>
    <row r="78" spans="1:9" x14ac:dyDescent="0.2">
      <c r="A78" s="23"/>
      <c r="B78" s="13" t="s">
        <v>249</v>
      </c>
      <c r="C78" s="25" t="s">
        <v>251</v>
      </c>
      <c r="D78" s="10" t="s">
        <v>17</v>
      </c>
      <c r="E78" s="43" t="s">
        <v>259</v>
      </c>
      <c r="F78" s="10" t="s">
        <v>17</v>
      </c>
      <c r="G78" s="17">
        <v>44</v>
      </c>
      <c r="H78" s="24">
        <v>1</v>
      </c>
      <c r="I78" s="55" t="s">
        <v>259</v>
      </c>
    </row>
    <row r="79" spans="1:9" x14ac:dyDescent="0.2">
      <c r="A79" s="23"/>
      <c r="B79" s="22">
        <v>102</v>
      </c>
      <c r="C79" s="25" t="s">
        <v>252</v>
      </c>
      <c r="D79" s="10" t="s">
        <v>17</v>
      </c>
      <c r="E79" s="43" t="s">
        <v>259</v>
      </c>
      <c r="F79" s="10" t="s">
        <v>17</v>
      </c>
      <c r="G79" s="17">
        <v>40</v>
      </c>
      <c r="H79" s="24">
        <v>1</v>
      </c>
      <c r="I79" s="55" t="s">
        <v>259</v>
      </c>
    </row>
    <row r="80" spans="1:9" x14ac:dyDescent="0.2">
      <c r="A80" s="23"/>
      <c r="B80" s="22">
        <v>113</v>
      </c>
      <c r="C80" s="25" t="s">
        <v>253</v>
      </c>
      <c r="D80" s="10" t="s">
        <v>17</v>
      </c>
      <c r="E80" s="43" t="s">
        <v>259</v>
      </c>
      <c r="F80" s="10" t="s">
        <v>17</v>
      </c>
      <c r="G80" s="17">
        <v>40</v>
      </c>
      <c r="H80" s="24">
        <v>1</v>
      </c>
      <c r="I80" s="55" t="s">
        <v>259</v>
      </c>
    </row>
    <row r="81" spans="1:9" x14ac:dyDescent="0.2">
      <c r="A81" s="23"/>
      <c r="B81" s="22">
        <v>116</v>
      </c>
      <c r="C81" s="25" t="s">
        <v>254</v>
      </c>
      <c r="D81" s="10" t="s">
        <v>17</v>
      </c>
      <c r="E81" s="43" t="s">
        <v>259</v>
      </c>
      <c r="F81" s="10" t="s">
        <v>17</v>
      </c>
      <c r="G81" s="17">
        <v>40</v>
      </c>
      <c r="H81" s="24">
        <v>1</v>
      </c>
      <c r="I81" s="55" t="s">
        <v>259</v>
      </c>
    </row>
    <row r="82" spans="1:9" x14ac:dyDescent="0.2">
      <c r="A82" s="23"/>
      <c r="B82" s="22">
        <v>127</v>
      </c>
      <c r="C82" s="25" t="s">
        <v>255</v>
      </c>
      <c r="D82" s="10" t="s">
        <v>257</v>
      </c>
      <c r="E82" s="43" t="s">
        <v>259</v>
      </c>
      <c r="F82" s="10" t="s">
        <v>20</v>
      </c>
      <c r="G82" s="17">
        <v>16</v>
      </c>
      <c r="H82" s="24">
        <v>1</v>
      </c>
      <c r="I82" s="55" t="s">
        <v>259</v>
      </c>
    </row>
    <row r="83" spans="1:9" x14ac:dyDescent="0.2">
      <c r="A83" s="23"/>
      <c r="B83" s="22">
        <v>128</v>
      </c>
      <c r="C83" s="25" t="s">
        <v>256</v>
      </c>
      <c r="D83" s="10" t="s">
        <v>258</v>
      </c>
      <c r="E83" s="43" t="s">
        <v>259</v>
      </c>
      <c r="F83" s="10" t="s">
        <v>20</v>
      </c>
      <c r="G83" s="17">
        <v>10</v>
      </c>
      <c r="H83" s="24">
        <v>1</v>
      </c>
      <c r="I83" s="55" t="s">
        <v>259</v>
      </c>
    </row>
    <row r="84" spans="1:9" x14ac:dyDescent="0.2">
      <c r="A84" s="18"/>
      <c r="B84" s="4"/>
      <c r="C84" s="3"/>
      <c r="D84" s="5"/>
      <c r="E84" s="45"/>
      <c r="F84" s="38" t="s">
        <v>247</v>
      </c>
      <c r="G84" s="39">
        <f>SUM(G77:G83)</f>
        <v>258</v>
      </c>
      <c r="H84" s="4"/>
      <c r="I84" s="52" t="str">
        <f t="shared" ref="I84" si="2">IF(E84&gt;0,E84/10,"")</f>
        <v/>
      </c>
    </row>
    <row r="85" spans="1:9" x14ac:dyDescent="0.2">
      <c r="A85" s="19" t="s">
        <v>109</v>
      </c>
      <c r="B85" s="31"/>
      <c r="C85" s="19"/>
      <c r="D85" s="14"/>
      <c r="E85" s="46"/>
      <c r="F85" s="14"/>
      <c r="G85" s="21"/>
      <c r="H85" s="41"/>
      <c r="I85" s="53" t="str">
        <f t="shared" si="1"/>
        <v/>
      </c>
    </row>
    <row r="86" spans="1:9" x14ac:dyDescent="0.2">
      <c r="A86" s="25"/>
      <c r="B86" s="13" t="s">
        <v>36</v>
      </c>
      <c r="C86" s="25" t="s">
        <v>110</v>
      </c>
      <c r="D86" s="10" t="s">
        <v>16</v>
      </c>
      <c r="E86" s="43">
        <v>1388.61</v>
      </c>
      <c r="F86" s="10" t="s">
        <v>16</v>
      </c>
      <c r="G86" s="17">
        <v>24</v>
      </c>
      <c r="H86" s="24">
        <v>2</v>
      </c>
      <c r="I86" s="55">
        <f t="shared" si="1"/>
        <v>138.86099999999999</v>
      </c>
    </row>
    <row r="87" spans="1:9" x14ac:dyDescent="0.2">
      <c r="A87" s="23"/>
      <c r="B87" s="22">
        <v>110</v>
      </c>
      <c r="C87" s="23" t="s">
        <v>111</v>
      </c>
      <c r="D87" s="10" t="s">
        <v>112</v>
      </c>
      <c r="E87" s="43">
        <v>847.71</v>
      </c>
      <c r="F87" s="10" t="s">
        <v>20</v>
      </c>
      <c r="G87" s="17">
        <v>24</v>
      </c>
      <c r="H87" s="24">
        <v>1</v>
      </c>
      <c r="I87" s="55">
        <v>49</v>
      </c>
    </row>
    <row r="88" spans="1:9" x14ac:dyDescent="0.2">
      <c r="A88" s="23"/>
      <c r="B88" s="22">
        <v>122</v>
      </c>
      <c r="C88" s="23" t="s">
        <v>7</v>
      </c>
      <c r="D88" s="16" t="s">
        <v>7</v>
      </c>
      <c r="E88" s="44">
        <v>1764.7</v>
      </c>
      <c r="F88" s="10" t="s">
        <v>8</v>
      </c>
      <c r="G88" s="17">
        <v>135</v>
      </c>
      <c r="H88" s="40">
        <v>2</v>
      </c>
      <c r="I88" s="59">
        <f>G88+(195+426)/10</f>
        <v>197.1</v>
      </c>
    </row>
    <row r="89" spans="1:9" x14ac:dyDescent="0.2">
      <c r="A89" s="23"/>
      <c r="B89" s="28">
        <v>201</v>
      </c>
      <c r="C89" s="32" t="s">
        <v>113</v>
      </c>
      <c r="D89" s="34" t="s">
        <v>114</v>
      </c>
      <c r="E89" s="50">
        <v>813.82</v>
      </c>
      <c r="F89" s="34" t="s">
        <v>20</v>
      </c>
      <c r="G89" s="17">
        <v>24</v>
      </c>
      <c r="H89" s="30">
        <v>1</v>
      </c>
      <c r="I89" s="58">
        <v>49</v>
      </c>
    </row>
    <row r="90" spans="1:9" x14ac:dyDescent="0.2">
      <c r="A90" s="23"/>
      <c r="B90" s="22">
        <v>203</v>
      </c>
      <c r="C90" s="23" t="s">
        <v>115</v>
      </c>
      <c r="D90" s="10" t="s">
        <v>116</v>
      </c>
      <c r="E90" s="43">
        <v>813.82</v>
      </c>
      <c r="F90" s="10" t="s">
        <v>20</v>
      </c>
      <c r="G90" s="17">
        <v>24</v>
      </c>
      <c r="H90" s="24">
        <v>1</v>
      </c>
      <c r="I90" s="55">
        <v>49</v>
      </c>
    </row>
    <row r="91" spans="1:9" x14ac:dyDescent="0.2">
      <c r="A91" s="23"/>
      <c r="B91" s="22">
        <v>206</v>
      </c>
      <c r="C91" s="23" t="s">
        <v>117</v>
      </c>
      <c r="D91" s="10" t="s">
        <v>118</v>
      </c>
      <c r="E91" s="43">
        <v>855.12</v>
      </c>
      <c r="F91" s="10" t="s">
        <v>20</v>
      </c>
      <c r="G91" s="17">
        <v>24</v>
      </c>
      <c r="H91" s="24">
        <v>1</v>
      </c>
      <c r="I91" s="55">
        <v>49</v>
      </c>
    </row>
    <row r="92" spans="1:9" x14ac:dyDescent="0.2">
      <c r="A92" s="23"/>
      <c r="B92" s="28">
        <v>207</v>
      </c>
      <c r="C92" s="32" t="s">
        <v>119</v>
      </c>
      <c r="D92" s="34" t="s">
        <v>120</v>
      </c>
      <c r="E92" s="50">
        <v>856.91</v>
      </c>
      <c r="F92" s="34" t="s">
        <v>20</v>
      </c>
      <c r="G92" s="17">
        <v>24</v>
      </c>
      <c r="H92" s="30">
        <v>1</v>
      </c>
      <c r="I92" s="58">
        <v>49</v>
      </c>
    </row>
    <row r="93" spans="1:9" x14ac:dyDescent="0.2">
      <c r="A93" s="23"/>
      <c r="B93" s="22">
        <v>210</v>
      </c>
      <c r="C93" s="23" t="s">
        <v>121</v>
      </c>
      <c r="D93" s="10" t="s">
        <v>120</v>
      </c>
      <c r="E93" s="43">
        <v>815.82</v>
      </c>
      <c r="F93" s="10" t="s">
        <v>20</v>
      </c>
      <c r="G93" s="17">
        <v>24</v>
      </c>
      <c r="H93" s="24">
        <v>1</v>
      </c>
      <c r="I93" s="55">
        <v>49</v>
      </c>
    </row>
    <row r="94" spans="1:9" x14ac:dyDescent="0.2">
      <c r="A94" s="25"/>
      <c r="B94" s="13">
        <v>215</v>
      </c>
      <c r="C94" s="25" t="s">
        <v>122</v>
      </c>
      <c r="D94" s="10" t="s">
        <v>123</v>
      </c>
      <c r="E94" s="43">
        <v>857.06</v>
      </c>
      <c r="F94" s="10" t="s">
        <v>20</v>
      </c>
      <c r="G94" s="17">
        <v>24</v>
      </c>
      <c r="H94" s="24">
        <v>2</v>
      </c>
      <c r="I94" s="55">
        <f t="shared" si="1"/>
        <v>85.705999999999989</v>
      </c>
    </row>
    <row r="95" spans="1:9" x14ac:dyDescent="0.2">
      <c r="A95" s="18"/>
      <c r="B95" s="4"/>
      <c r="C95" s="3"/>
      <c r="D95" s="5"/>
      <c r="E95" s="45"/>
      <c r="F95" s="38" t="s">
        <v>232</v>
      </c>
      <c r="G95" s="39">
        <f>SUM(G86:G94)</f>
        <v>327</v>
      </c>
      <c r="H95" s="4"/>
      <c r="I95" s="52" t="str">
        <f t="shared" si="1"/>
        <v/>
      </c>
    </row>
    <row r="96" spans="1:9" x14ac:dyDescent="0.2">
      <c r="A96" s="19" t="s">
        <v>124</v>
      </c>
      <c r="B96" s="31"/>
      <c r="C96" s="19"/>
      <c r="D96" s="14"/>
      <c r="E96" s="46"/>
      <c r="F96" s="14"/>
      <c r="G96" s="21"/>
      <c r="H96" s="41"/>
      <c r="I96" s="53" t="str">
        <f t="shared" si="1"/>
        <v/>
      </c>
    </row>
    <row r="97" spans="1:9" x14ac:dyDescent="0.2">
      <c r="A97" s="25"/>
      <c r="B97" s="13" t="s">
        <v>125</v>
      </c>
      <c r="C97" s="25" t="s">
        <v>126</v>
      </c>
      <c r="D97" s="10" t="s">
        <v>126</v>
      </c>
      <c r="E97" s="43">
        <v>711.61</v>
      </c>
      <c r="F97" s="10" t="s">
        <v>16</v>
      </c>
      <c r="G97" s="17">
        <v>33</v>
      </c>
      <c r="H97" s="24">
        <v>1</v>
      </c>
      <c r="I97" s="55">
        <v>49</v>
      </c>
    </row>
    <row r="98" spans="1:9" x14ac:dyDescent="0.2">
      <c r="A98" s="25"/>
      <c r="B98" s="30">
        <v>50</v>
      </c>
      <c r="C98" s="29" t="s">
        <v>127</v>
      </c>
      <c r="D98" s="34" t="s">
        <v>128</v>
      </c>
      <c r="E98" s="50">
        <v>1077.97</v>
      </c>
      <c r="F98" s="34" t="s">
        <v>20</v>
      </c>
      <c r="G98" s="17">
        <v>40</v>
      </c>
      <c r="H98" s="30">
        <v>2</v>
      </c>
      <c r="I98" s="58">
        <f t="shared" si="1"/>
        <v>107.797</v>
      </c>
    </row>
    <row r="99" spans="1:9" x14ac:dyDescent="0.2">
      <c r="A99" s="25"/>
      <c r="B99" s="13" t="s">
        <v>129</v>
      </c>
      <c r="C99" s="25" t="s">
        <v>130</v>
      </c>
      <c r="D99" s="26" t="s">
        <v>131</v>
      </c>
      <c r="E99" s="47">
        <v>493.95</v>
      </c>
      <c r="F99" s="10" t="s">
        <v>16</v>
      </c>
      <c r="G99" s="17">
        <v>24</v>
      </c>
      <c r="H99" s="13">
        <v>1</v>
      </c>
      <c r="I99" s="54">
        <f t="shared" si="1"/>
        <v>49.394999999999996</v>
      </c>
    </row>
    <row r="100" spans="1:9" x14ac:dyDescent="0.2">
      <c r="A100" s="23"/>
      <c r="B100" s="22">
        <v>49</v>
      </c>
      <c r="C100" s="25" t="s">
        <v>132</v>
      </c>
      <c r="D100" s="25" t="s">
        <v>132</v>
      </c>
      <c r="E100" s="43">
        <v>854.21</v>
      </c>
      <c r="F100" s="10" t="s">
        <v>20</v>
      </c>
      <c r="G100" s="17">
        <v>30</v>
      </c>
      <c r="H100" s="24">
        <v>2</v>
      </c>
      <c r="I100" s="55">
        <f t="shared" si="1"/>
        <v>85.421000000000006</v>
      </c>
    </row>
    <row r="101" spans="1:9" x14ac:dyDescent="0.2">
      <c r="A101" s="18"/>
      <c r="B101" s="4"/>
      <c r="C101" s="3"/>
      <c r="D101" s="5"/>
      <c r="E101" s="45"/>
      <c r="F101" s="38" t="s">
        <v>233</v>
      </c>
      <c r="G101" s="39">
        <f>SUM(G97:G100)</f>
        <v>127</v>
      </c>
      <c r="H101" s="4"/>
      <c r="I101" s="52" t="str">
        <f t="shared" si="1"/>
        <v/>
      </c>
    </row>
    <row r="102" spans="1:9" x14ac:dyDescent="0.2">
      <c r="A102" s="19" t="s">
        <v>133</v>
      </c>
      <c r="B102" s="31"/>
      <c r="C102" s="19"/>
      <c r="D102" s="14"/>
      <c r="E102" s="46"/>
      <c r="F102" s="14"/>
      <c r="G102" s="21"/>
      <c r="H102" s="41"/>
      <c r="I102" s="53" t="str">
        <f t="shared" si="1"/>
        <v/>
      </c>
    </row>
    <row r="103" spans="1:9" x14ac:dyDescent="0.2">
      <c r="A103" s="23"/>
      <c r="B103" s="13" t="s">
        <v>134</v>
      </c>
      <c r="C103" s="23" t="s">
        <v>135</v>
      </c>
      <c r="D103" s="10" t="s">
        <v>136</v>
      </c>
      <c r="E103" s="43">
        <v>1896</v>
      </c>
      <c r="F103" s="10" t="s">
        <v>8</v>
      </c>
      <c r="G103" s="17">
        <v>165</v>
      </c>
      <c r="H103" s="24">
        <v>2</v>
      </c>
      <c r="I103" s="58">
        <f>G103+375/10</f>
        <v>202.5</v>
      </c>
    </row>
    <row r="104" spans="1:9" x14ac:dyDescent="0.2">
      <c r="A104" s="23"/>
      <c r="B104" s="22">
        <v>117</v>
      </c>
      <c r="C104" s="23" t="s">
        <v>137</v>
      </c>
      <c r="D104" s="16" t="s">
        <v>7</v>
      </c>
      <c r="E104" s="44">
        <v>2280.79</v>
      </c>
      <c r="F104" s="10" t="s">
        <v>8</v>
      </c>
      <c r="G104" s="17">
        <v>236</v>
      </c>
      <c r="H104" s="40">
        <v>2</v>
      </c>
      <c r="I104" s="59">
        <f>G104+(185+115+130)/10</f>
        <v>279</v>
      </c>
    </row>
    <row r="105" spans="1:9" x14ac:dyDescent="0.2">
      <c r="A105" s="25"/>
      <c r="B105" s="13">
        <v>135</v>
      </c>
      <c r="C105" s="25" t="s">
        <v>138</v>
      </c>
      <c r="D105" s="10" t="s">
        <v>17</v>
      </c>
      <c r="E105" s="43">
        <v>948.96</v>
      </c>
      <c r="F105" s="10" t="s">
        <v>17</v>
      </c>
      <c r="G105" s="17">
        <v>40</v>
      </c>
      <c r="H105" s="24">
        <v>1</v>
      </c>
      <c r="I105" s="55">
        <v>49</v>
      </c>
    </row>
    <row r="106" spans="1:9" x14ac:dyDescent="0.2">
      <c r="A106" s="25"/>
      <c r="B106" s="13">
        <v>136</v>
      </c>
      <c r="C106" s="25" t="s">
        <v>139</v>
      </c>
      <c r="D106" s="10" t="s">
        <v>17</v>
      </c>
      <c r="E106" s="43">
        <v>812.48</v>
      </c>
      <c r="F106" s="10" t="s">
        <v>17</v>
      </c>
      <c r="G106" s="17">
        <v>40</v>
      </c>
      <c r="H106" s="24">
        <v>1</v>
      </c>
      <c r="I106" s="55">
        <v>49</v>
      </c>
    </row>
    <row r="107" spans="1:9" x14ac:dyDescent="0.2">
      <c r="A107" s="25"/>
      <c r="B107" s="13">
        <v>137</v>
      </c>
      <c r="C107" s="25" t="s">
        <v>140</v>
      </c>
      <c r="D107" s="10" t="s">
        <v>17</v>
      </c>
      <c r="E107" s="43">
        <v>902.33</v>
      </c>
      <c r="F107" s="10" t="s">
        <v>17</v>
      </c>
      <c r="G107" s="17">
        <v>48</v>
      </c>
      <c r="H107" s="24">
        <v>1</v>
      </c>
      <c r="I107" s="55">
        <v>49</v>
      </c>
    </row>
    <row r="108" spans="1:9" x14ac:dyDescent="0.2">
      <c r="A108" s="25"/>
      <c r="B108" s="13">
        <v>138</v>
      </c>
      <c r="C108" s="25" t="s">
        <v>141</v>
      </c>
      <c r="D108" s="10" t="s">
        <v>28</v>
      </c>
      <c r="E108" s="43">
        <v>881</v>
      </c>
      <c r="F108" s="10" t="s">
        <v>17</v>
      </c>
      <c r="G108" s="17">
        <v>46</v>
      </c>
      <c r="H108" s="24">
        <v>1</v>
      </c>
      <c r="I108" s="55">
        <v>49</v>
      </c>
    </row>
    <row r="109" spans="1:9" x14ac:dyDescent="0.2">
      <c r="A109" s="25"/>
      <c r="B109" s="13">
        <v>139</v>
      </c>
      <c r="C109" s="25" t="s">
        <v>142</v>
      </c>
      <c r="D109" s="10" t="s">
        <v>143</v>
      </c>
      <c r="E109" s="43">
        <v>1012</v>
      </c>
      <c r="F109" s="10" t="s">
        <v>20</v>
      </c>
      <c r="G109" s="17">
        <v>28</v>
      </c>
      <c r="H109" s="24">
        <v>2</v>
      </c>
      <c r="I109" s="55">
        <f t="shared" si="1"/>
        <v>101.2</v>
      </c>
    </row>
    <row r="110" spans="1:9" x14ac:dyDescent="0.2">
      <c r="A110" s="25"/>
      <c r="B110" s="13">
        <v>143</v>
      </c>
      <c r="C110" s="25" t="s">
        <v>144</v>
      </c>
      <c r="D110" s="10" t="s">
        <v>143</v>
      </c>
      <c r="E110" s="43">
        <v>1030.5</v>
      </c>
      <c r="F110" s="10" t="s">
        <v>20</v>
      </c>
      <c r="G110" s="17">
        <v>26</v>
      </c>
      <c r="H110" s="24">
        <v>2</v>
      </c>
      <c r="I110" s="55">
        <f t="shared" si="1"/>
        <v>103.05</v>
      </c>
    </row>
    <row r="111" spans="1:9" x14ac:dyDescent="0.2">
      <c r="A111" s="25"/>
      <c r="B111" s="13">
        <v>144</v>
      </c>
      <c r="C111" s="25" t="s">
        <v>145</v>
      </c>
      <c r="D111" s="10" t="s">
        <v>17</v>
      </c>
      <c r="E111" s="43">
        <v>584.58000000000004</v>
      </c>
      <c r="F111" s="10" t="s">
        <v>17</v>
      </c>
      <c r="G111" s="17">
        <v>30</v>
      </c>
      <c r="H111" s="24">
        <v>1</v>
      </c>
      <c r="I111" s="55">
        <v>49</v>
      </c>
    </row>
    <row r="112" spans="1:9" x14ac:dyDescent="0.2">
      <c r="A112" s="25"/>
      <c r="B112" s="30">
        <v>145</v>
      </c>
      <c r="C112" s="29" t="s">
        <v>146</v>
      </c>
      <c r="D112" s="34" t="s">
        <v>28</v>
      </c>
      <c r="E112" s="50">
        <v>989.5</v>
      </c>
      <c r="F112" s="34" t="s">
        <v>17</v>
      </c>
      <c r="G112" s="17">
        <v>40</v>
      </c>
      <c r="H112" s="30">
        <v>1</v>
      </c>
      <c r="I112" s="55">
        <v>49</v>
      </c>
    </row>
    <row r="113" spans="1:9" x14ac:dyDescent="0.2">
      <c r="A113" s="25"/>
      <c r="B113" s="13">
        <v>146</v>
      </c>
      <c r="C113" s="25" t="s">
        <v>147</v>
      </c>
      <c r="D113" s="10" t="s">
        <v>17</v>
      </c>
      <c r="E113" s="43">
        <v>849.75</v>
      </c>
      <c r="F113" s="10" t="s">
        <v>17</v>
      </c>
      <c r="G113" s="17">
        <v>45</v>
      </c>
      <c r="H113" s="24">
        <v>1</v>
      </c>
      <c r="I113" s="55">
        <v>49</v>
      </c>
    </row>
    <row r="114" spans="1:9" x14ac:dyDescent="0.2">
      <c r="A114" s="25"/>
      <c r="B114" s="13">
        <v>147</v>
      </c>
      <c r="C114" s="25" t="s">
        <v>148</v>
      </c>
      <c r="D114" s="10" t="s">
        <v>17</v>
      </c>
      <c r="E114" s="43">
        <v>782.17</v>
      </c>
      <c r="F114" s="10" t="s">
        <v>17</v>
      </c>
      <c r="G114" s="17">
        <v>40</v>
      </c>
      <c r="H114" s="24">
        <v>1</v>
      </c>
      <c r="I114" s="55">
        <v>49</v>
      </c>
    </row>
    <row r="115" spans="1:9" x14ac:dyDescent="0.2">
      <c r="A115" s="25"/>
      <c r="B115" s="13">
        <v>148</v>
      </c>
      <c r="C115" s="25" t="s">
        <v>149</v>
      </c>
      <c r="D115" s="10" t="s">
        <v>17</v>
      </c>
      <c r="E115" s="43">
        <v>779</v>
      </c>
      <c r="F115" s="10" t="s">
        <v>17</v>
      </c>
      <c r="G115" s="17">
        <v>40</v>
      </c>
      <c r="H115" s="24">
        <v>1</v>
      </c>
      <c r="I115" s="55">
        <v>49</v>
      </c>
    </row>
    <row r="116" spans="1:9" x14ac:dyDescent="0.2">
      <c r="A116" s="23"/>
      <c r="B116" s="13">
        <v>249</v>
      </c>
      <c r="C116" s="10" t="s">
        <v>150</v>
      </c>
      <c r="D116" s="10" t="s">
        <v>151</v>
      </c>
      <c r="E116" s="43">
        <v>805.24</v>
      </c>
      <c r="F116" s="10" t="s">
        <v>20</v>
      </c>
      <c r="G116" s="17">
        <v>16</v>
      </c>
      <c r="H116" s="24">
        <v>1</v>
      </c>
      <c r="I116" s="55">
        <v>49</v>
      </c>
    </row>
    <row r="117" spans="1:9" x14ac:dyDescent="0.2">
      <c r="A117" s="23"/>
      <c r="B117" s="22">
        <v>252</v>
      </c>
      <c r="C117" s="23" t="s">
        <v>152</v>
      </c>
      <c r="D117" s="10" t="s">
        <v>153</v>
      </c>
      <c r="E117" s="43">
        <v>1075.6300000000001</v>
      </c>
      <c r="F117" s="10" t="s">
        <v>20</v>
      </c>
      <c r="G117" s="17">
        <v>24</v>
      </c>
      <c r="H117" s="24">
        <v>2</v>
      </c>
      <c r="I117" s="55">
        <f t="shared" si="1"/>
        <v>107.56300000000002</v>
      </c>
    </row>
    <row r="118" spans="1:9" x14ac:dyDescent="0.2">
      <c r="A118" s="23"/>
      <c r="B118" s="22">
        <v>257</v>
      </c>
      <c r="C118" s="23" t="s">
        <v>154</v>
      </c>
      <c r="D118" s="10" t="s">
        <v>155</v>
      </c>
      <c r="E118" s="43">
        <v>1006.56</v>
      </c>
      <c r="F118" s="10" t="s">
        <v>20</v>
      </c>
      <c r="G118" s="17">
        <v>16</v>
      </c>
      <c r="H118" s="24">
        <v>1</v>
      </c>
      <c r="I118" s="55">
        <f t="shared" si="1"/>
        <v>100.65599999999999</v>
      </c>
    </row>
    <row r="119" spans="1:9" x14ac:dyDescent="0.2">
      <c r="A119" s="23"/>
      <c r="B119" s="22">
        <v>260</v>
      </c>
      <c r="C119" s="23" t="s">
        <v>156</v>
      </c>
      <c r="D119" s="10" t="s">
        <v>157</v>
      </c>
      <c r="E119" s="43">
        <v>1004.21</v>
      </c>
      <c r="F119" s="10" t="s">
        <v>20</v>
      </c>
      <c r="G119" s="17">
        <v>20</v>
      </c>
      <c r="H119" s="24">
        <v>1</v>
      </c>
      <c r="I119" s="55">
        <f t="shared" si="1"/>
        <v>100.42100000000001</v>
      </c>
    </row>
    <row r="120" spans="1:9" x14ac:dyDescent="0.2">
      <c r="A120" s="23"/>
      <c r="B120" s="22">
        <v>261</v>
      </c>
      <c r="C120" s="23" t="s">
        <v>158</v>
      </c>
      <c r="D120" s="10" t="s">
        <v>157</v>
      </c>
      <c r="E120" s="43">
        <v>1040.6199999999999</v>
      </c>
      <c r="F120" s="10" t="s">
        <v>20</v>
      </c>
      <c r="G120" s="17">
        <v>20</v>
      </c>
      <c r="H120" s="24">
        <v>1</v>
      </c>
      <c r="I120" s="55">
        <f t="shared" si="1"/>
        <v>104.06199999999998</v>
      </c>
    </row>
    <row r="121" spans="1:9" x14ac:dyDescent="0.2">
      <c r="A121" s="23"/>
      <c r="B121" s="22">
        <v>263</v>
      </c>
      <c r="C121" s="23" t="s">
        <v>159</v>
      </c>
      <c r="D121" s="10" t="s">
        <v>160</v>
      </c>
      <c r="E121" s="43">
        <v>1030.5899999999999</v>
      </c>
      <c r="F121" s="10" t="s">
        <v>20</v>
      </c>
      <c r="G121" s="17">
        <v>16</v>
      </c>
      <c r="H121" s="24">
        <v>1</v>
      </c>
      <c r="I121" s="55">
        <f t="shared" si="1"/>
        <v>103.059</v>
      </c>
    </row>
    <row r="122" spans="1:9" x14ac:dyDescent="0.2">
      <c r="A122" s="23"/>
      <c r="B122" s="22">
        <v>348</v>
      </c>
      <c r="C122" s="23" t="s">
        <v>161</v>
      </c>
      <c r="D122" s="10" t="s">
        <v>28</v>
      </c>
      <c r="E122" s="43">
        <v>764.69</v>
      </c>
      <c r="F122" s="10" t="s">
        <v>17</v>
      </c>
      <c r="G122" s="17">
        <v>25</v>
      </c>
      <c r="H122" s="24">
        <v>1</v>
      </c>
      <c r="I122" s="55">
        <v>49</v>
      </c>
    </row>
    <row r="123" spans="1:9" x14ac:dyDescent="0.2">
      <c r="A123" s="23"/>
      <c r="B123" s="22">
        <v>351</v>
      </c>
      <c r="C123" s="23" t="s">
        <v>162</v>
      </c>
      <c r="D123" s="10" t="s">
        <v>28</v>
      </c>
      <c r="E123" s="43">
        <v>790.62</v>
      </c>
      <c r="F123" s="10" t="s">
        <v>17</v>
      </c>
      <c r="G123" s="17">
        <v>24</v>
      </c>
      <c r="H123" s="24">
        <v>1</v>
      </c>
      <c r="I123" s="55">
        <v>49</v>
      </c>
    </row>
    <row r="124" spans="1:9" x14ac:dyDescent="0.2">
      <c r="A124" s="23"/>
      <c r="B124" s="22">
        <v>352</v>
      </c>
      <c r="C124" s="23" t="s">
        <v>163</v>
      </c>
      <c r="D124" s="10" t="s">
        <v>28</v>
      </c>
      <c r="E124" s="43">
        <v>809.63</v>
      </c>
      <c r="F124" s="10" t="s">
        <v>17</v>
      </c>
      <c r="G124" s="17">
        <v>24</v>
      </c>
      <c r="H124" s="24">
        <v>1</v>
      </c>
      <c r="I124" s="55">
        <v>49</v>
      </c>
    </row>
    <row r="125" spans="1:9" x14ac:dyDescent="0.2">
      <c r="A125" s="23"/>
      <c r="B125" s="22">
        <v>355</v>
      </c>
      <c r="C125" s="23" t="s">
        <v>164</v>
      </c>
      <c r="D125" s="10" t="s">
        <v>28</v>
      </c>
      <c r="E125" s="43">
        <v>797.87</v>
      </c>
      <c r="F125" s="10" t="s">
        <v>17</v>
      </c>
      <c r="G125" s="17">
        <v>24</v>
      </c>
      <c r="H125" s="24">
        <v>1</v>
      </c>
      <c r="I125" s="55">
        <v>49</v>
      </c>
    </row>
    <row r="126" spans="1:9" x14ac:dyDescent="0.2">
      <c r="A126" s="23"/>
      <c r="B126" s="22">
        <v>356</v>
      </c>
      <c r="C126" s="23" t="s">
        <v>222</v>
      </c>
      <c r="D126" s="10" t="s">
        <v>28</v>
      </c>
      <c r="E126" s="43">
        <v>710.17</v>
      </c>
      <c r="F126" s="10" t="s">
        <v>17</v>
      </c>
      <c r="G126" s="17">
        <v>24</v>
      </c>
      <c r="H126" s="24">
        <v>1</v>
      </c>
      <c r="I126" s="55">
        <v>49</v>
      </c>
    </row>
    <row r="127" spans="1:9" x14ac:dyDescent="0.2">
      <c r="A127" s="23"/>
      <c r="B127" s="28">
        <v>357</v>
      </c>
      <c r="C127" s="34" t="s">
        <v>165</v>
      </c>
      <c r="D127" s="10" t="s">
        <v>166</v>
      </c>
      <c r="E127" s="43">
        <v>824</v>
      </c>
      <c r="F127" s="10" t="s">
        <v>20</v>
      </c>
      <c r="G127" s="17">
        <v>16</v>
      </c>
      <c r="H127" s="24">
        <v>1</v>
      </c>
      <c r="I127" s="55">
        <v>49</v>
      </c>
    </row>
    <row r="128" spans="1:9" x14ac:dyDescent="0.2">
      <c r="A128" s="23"/>
      <c r="B128" s="22">
        <v>359</v>
      </c>
      <c r="C128" s="10" t="s">
        <v>167</v>
      </c>
      <c r="D128" s="10" t="s">
        <v>143</v>
      </c>
      <c r="E128" s="43">
        <v>1010.02</v>
      </c>
      <c r="F128" s="10" t="s">
        <v>20</v>
      </c>
      <c r="G128" s="21">
        <v>20</v>
      </c>
      <c r="H128" s="24">
        <v>1</v>
      </c>
      <c r="I128" s="55">
        <v>49</v>
      </c>
    </row>
    <row r="129" spans="1:9" x14ac:dyDescent="0.2">
      <c r="A129" s="23"/>
      <c r="B129" s="22">
        <v>360</v>
      </c>
      <c r="C129" s="10" t="s">
        <v>27</v>
      </c>
      <c r="D129" s="10" t="s">
        <v>28</v>
      </c>
      <c r="E129" s="43">
        <v>482.2</v>
      </c>
      <c r="F129" s="10" t="s">
        <v>20</v>
      </c>
      <c r="G129" s="21">
        <v>26</v>
      </c>
      <c r="H129" s="24">
        <v>1</v>
      </c>
      <c r="I129" s="55">
        <f t="shared" si="1"/>
        <v>48.22</v>
      </c>
    </row>
    <row r="130" spans="1:9" x14ac:dyDescent="0.2">
      <c r="A130" s="23"/>
      <c r="B130" s="22">
        <v>362</v>
      </c>
      <c r="C130" s="23" t="s">
        <v>168</v>
      </c>
      <c r="D130" s="10" t="s">
        <v>169</v>
      </c>
      <c r="E130" s="43">
        <v>1092.22</v>
      </c>
      <c r="F130" s="10" t="s">
        <v>20</v>
      </c>
      <c r="G130" s="17">
        <v>20</v>
      </c>
      <c r="H130" s="24">
        <v>2</v>
      </c>
      <c r="I130" s="55">
        <f t="shared" si="1"/>
        <v>109.22200000000001</v>
      </c>
    </row>
    <row r="131" spans="1:9" x14ac:dyDescent="0.2">
      <c r="A131" s="18"/>
      <c r="B131" s="4"/>
      <c r="C131" s="3"/>
      <c r="D131" s="5"/>
      <c r="E131" s="45"/>
      <c r="F131" s="38" t="s">
        <v>234</v>
      </c>
      <c r="G131" s="39">
        <f>SUM(G103:G130)</f>
        <v>1139</v>
      </c>
      <c r="H131" s="4"/>
      <c r="I131" s="52" t="str">
        <f t="shared" si="1"/>
        <v/>
      </c>
    </row>
    <row r="132" spans="1:9" x14ac:dyDescent="0.2">
      <c r="A132" s="19" t="s">
        <v>170</v>
      </c>
      <c r="B132" s="31"/>
      <c r="C132" s="19"/>
      <c r="D132" s="14"/>
      <c r="E132" s="46"/>
      <c r="F132" s="14"/>
      <c r="G132" s="21"/>
      <c r="H132" s="41"/>
      <c r="I132" s="53" t="str">
        <f t="shared" si="1"/>
        <v/>
      </c>
    </row>
    <row r="133" spans="1:9" x14ac:dyDescent="0.2">
      <c r="A133" s="23"/>
      <c r="B133" s="28">
        <v>102</v>
      </c>
      <c r="C133" s="32" t="s">
        <v>171</v>
      </c>
      <c r="D133" s="33" t="s">
        <v>17</v>
      </c>
      <c r="E133" s="49">
        <v>711.13</v>
      </c>
      <c r="F133" s="33" t="s">
        <v>17</v>
      </c>
      <c r="G133" s="17">
        <v>48</v>
      </c>
      <c r="H133" s="28">
        <v>1</v>
      </c>
      <c r="I133" s="57">
        <v>49</v>
      </c>
    </row>
    <row r="134" spans="1:9" x14ac:dyDescent="0.2">
      <c r="A134" s="32"/>
      <c r="B134" s="22">
        <v>104</v>
      </c>
      <c r="C134" s="23" t="s">
        <v>172</v>
      </c>
      <c r="D134" s="14" t="s">
        <v>17</v>
      </c>
      <c r="E134" s="46">
        <v>715.84</v>
      </c>
      <c r="F134" s="14" t="s">
        <v>17</v>
      </c>
      <c r="G134" s="17">
        <v>33</v>
      </c>
      <c r="H134" s="41">
        <v>1</v>
      </c>
      <c r="I134" s="57">
        <v>49</v>
      </c>
    </row>
    <row r="135" spans="1:9" x14ac:dyDescent="0.2">
      <c r="A135" s="23"/>
      <c r="B135" s="22">
        <v>113</v>
      </c>
      <c r="C135" s="23" t="s">
        <v>173</v>
      </c>
      <c r="D135" s="10" t="s">
        <v>7</v>
      </c>
      <c r="E135" s="43">
        <v>2324.5300000000002</v>
      </c>
      <c r="F135" s="10" t="s">
        <v>174</v>
      </c>
      <c r="G135" s="17">
        <v>180</v>
      </c>
      <c r="H135" s="24">
        <v>2</v>
      </c>
      <c r="I135" s="58">
        <f>G135+512/10</f>
        <v>231.2</v>
      </c>
    </row>
    <row r="136" spans="1:9" x14ac:dyDescent="0.2">
      <c r="A136" s="23"/>
      <c r="B136" s="22">
        <v>116</v>
      </c>
      <c r="C136" s="23" t="s">
        <v>175</v>
      </c>
      <c r="D136" s="14" t="s">
        <v>17</v>
      </c>
      <c r="E136" s="46">
        <v>741.6</v>
      </c>
      <c r="F136" s="14" t="s">
        <v>17</v>
      </c>
      <c r="G136" s="17">
        <v>47</v>
      </c>
      <c r="H136" s="41">
        <v>1</v>
      </c>
      <c r="I136" s="57">
        <v>49</v>
      </c>
    </row>
    <row r="137" spans="1:9" x14ac:dyDescent="0.2">
      <c r="A137" s="23"/>
      <c r="B137" s="22">
        <v>117</v>
      </c>
      <c r="C137" s="23" t="s">
        <v>176</v>
      </c>
      <c r="D137" s="10" t="s">
        <v>7</v>
      </c>
      <c r="E137" s="43">
        <v>2043.78</v>
      </c>
      <c r="F137" s="10" t="s">
        <v>174</v>
      </c>
      <c r="G137" s="17">
        <v>138</v>
      </c>
      <c r="H137" s="24">
        <v>2</v>
      </c>
      <c r="I137" s="58">
        <f>G137+230/10</f>
        <v>161</v>
      </c>
    </row>
    <row r="138" spans="1:9" x14ac:dyDescent="0.2">
      <c r="A138" s="23"/>
      <c r="B138" s="22">
        <v>118</v>
      </c>
      <c r="C138" s="23" t="s">
        <v>177</v>
      </c>
      <c r="D138" s="14" t="s">
        <v>17</v>
      </c>
      <c r="E138" s="46">
        <v>1053.78</v>
      </c>
      <c r="F138" s="14" t="s">
        <v>17</v>
      </c>
      <c r="G138" s="17">
        <v>47</v>
      </c>
      <c r="H138" s="41">
        <v>1</v>
      </c>
      <c r="I138" s="57">
        <v>49</v>
      </c>
    </row>
    <row r="139" spans="1:9" x14ac:dyDescent="0.2">
      <c r="A139" s="25"/>
      <c r="B139" s="13">
        <v>201</v>
      </c>
      <c r="C139" s="25" t="s">
        <v>178</v>
      </c>
      <c r="D139" s="10" t="s">
        <v>17</v>
      </c>
      <c r="E139" s="43">
        <v>719.3</v>
      </c>
      <c r="F139" s="10" t="s">
        <v>17</v>
      </c>
      <c r="G139" s="17">
        <v>45</v>
      </c>
      <c r="H139" s="24">
        <v>1</v>
      </c>
      <c r="I139" s="57">
        <v>49</v>
      </c>
    </row>
    <row r="140" spans="1:9" x14ac:dyDescent="0.2">
      <c r="A140" s="25"/>
      <c r="B140" s="13">
        <v>202</v>
      </c>
      <c r="C140" s="25" t="s">
        <v>179</v>
      </c>
      <c r="D140" s="10" t="s">
        <v>28</v>
      </c>
      <c r="E140" s="43">
        <v>978.78</v>
      </c>
      <c r="F140" s="10" t="s">
        <v>20</v>
      </c>
      <c r="G140" s="17">
        <v>32</v>
      </c>
      <c r="H140" s="24">
        <v>1</v>
      </c>
      <c r="I140" s="57">
        <v>49</v>
      </c>
    </row>
    <row r="141" spans="1:9" x14ac:dyDescent="0.2">
      <c r="A141" s="25"/>
      <c r="B141" s="13">
        <v>203</v>
      </c>
      <c r="C141" s="25" t="s">
        <v>180</v>
      </c>
      <c r="D141" s="10" t="s">
        <v>17</v>
      </c>
      <c r="E141" s="43">
        <v>715.42</v>
      </c>
      <c r="F141" s="10" t="s">
        <v>17</v>
      </c>
      <c r="G141" s="17">
        <v>45</v>
      </c>
      <c r="H141" s="24">
        <v>1</v>
      </c>
      <c r="I141" s="57">
        <v>49</v>
      </c>
    </row>
    <row r="142" spans="1:9" x14ac:dyDescent="0.2">
      <c r="A142" s="29"/>
      <c r="B142" s="30">
        <v>204</v>
      </c>
      <c r="C142" s="29" t="s">
        <v>181</v>
      </c>
      <c r="D142" s="34" t="s">
        <v>182</v>
      </c>
      <c r="E142" s="50">
        <v>807.58</v>
      </c>
      <c r="F142" s="34" t="s">
        <v>20</v>
      </c>
      <c r="G142" s="17">
        <v>34</v>
      </c>
      <c r="H142" s="30">
        <v>1</v>
      </c>
      <c r="I142" s="57">
        <v>49</v>
      </c>
    </row>
    <row r="143" spans="1:9" x14ac:dyDescent="0.2">
      <c r="A143" s="29"/>
      <c r="B143" s="30">
        <v>205</v>
      </c>
      <c r="C143" s="29" t="s">
        <v>183</v>
      </c>
      <c r="D143" s="34" t="s">
        <v>17</v>
      </c>
      <c r="E143" s="50">
        <v>724.88</v>
      </c>
      <c r="F143" s="34" t="s">
        <v>17</v>
      </c>
      <c r="G143" s="17">
        <v>42</v>
      </c>
      <c r="H143" s="30">
        <v>1</v>
      </c>
      <c r="I143" s="57">
        <v>49</v>
      </c>
    </row>
    <row r="144" spans="1:9" ht="12.75" customHeight="1" x14ac:dyDescent="0.2">
      <c r="A144" s="29"/>
      <c r="B144" s="30">
        <v>210</v>
      </c>
      <c r="C144" s="29" t="s">
        <v>184</v>
      </c>
      <c r="D144" s="34" t="s">
        <v>17</v>
      </c>
      <c r="E144" s="50">
        <v>712.87</v>
      </c>
      <c r="F144" s="34" t="s">
        <v>17</v>
      </c>
      <c r="G144" s="17">
        <v>48</v>
      </c>
      <c r="H144" s="30">
        <v>1</v>
      </c>
      <c r="I144" s="57">
        <v>49</v>
      </c>
    </row>
    <row r="145" spans="1:9" ht="12.75" customHeight="1" x14ac:dyDescent="0.2">
      <c r="A145" s="29"/>
      <c r="B145" s="30">
        <v>212</v>
      </c>
      <c r="C145" s="29" t="s">
        <v>185</v>
      </c>
      <c r="D145" s="34" t="s">
        <v>17</v>
      </c>
      <c r="E145" s="50">
        <v>1058.79</v>
      </c>
      <c r="F145" s="34" t="s">
        <v>17</v>
      </c>
      <c r="G145" s="17">
        <v>60</v>
      </c>
      <c r="H145" s="30">
        <v>2</v>
      </c>
      <c r="I145" s="58">
        <f t="shared" si="1"/>
        <v>105.87899999999999</v>
      </c>
    </row>
    <row r="146" spans="1:9" ht="12.75" customHeight="1" x14ac:dyDescent="0.2">
      <c r="A146" s="25"/>
      <c r="B146" s="13">
        <v>213</v>
      </c>
      <c r="C146" s="25" t="s">
        <v>186</v>
      </c>
      <c r="D146" s="10" t="s">
        <v>17</v>
      </c>
      <c r="E146" s="43">
        <v>739.79</v>
      </c>
      <c r="F146" s="10" t="s">
        <v>17</v>
      </c>
      <c r="G146" s="17">
        <v>40</v>
      </c>
      <c r="H146" s="24">
        <v>1</v>
      </c>
      <c r="I146" s="57">
        <v>49</v>
      </c>
    </row>
    <row r="147" spans="1:9" ht="12.75" customHeight="1" x14ac:dyDescent="0.2">
      <c r="A147" s="25"/>
      <c r="B147" s="13">
        <v>215</v>
      </c>
      <c r="C147" s="25" t="s">
        <v>187</v>
      </c>
      <c r="D147" s="10" t="s">
        <v>17</v>
      </c>
      <c r="E147" s="43">
        <v>757.68</v>
      </c>
      <c r="F147" s="10" t="s">
        <v>17</v>
      </c>
      <c r="G147" s="17">
        <v>40</v>
      </c>
      <c r="H147" s="24">
        <v>1</v>
      </c>
      <c r="I147" s="57">
        <v>49</v>
      </c>
    </row>
    <row r="148" spans="1:9" x14ac:dyDescent="0.2">
      <c r="A148" s="25"/>
      <c r="B148" s="13">
        <v>216</v>
      </c>
      <c r="C148" s="25" t="s">
        <v>188</v>
      </c>
      <c r="D148" s="10" t="s">
        <v>17</v>
      </c>
      <c r="E148" s="43">
        <v>724.62</v>
      </c>
      <c r="F148" s="10" t="s">
        <v>17</v>
      </c>
      <c r="G148" s="17">
        <v>42</v>
      </c>
      <c r="H148" s="24">
        <v>1</v>
      </c>
      <c r="I148" s="57">
        <v>49</v>
      </c>
    </row>
    <row r="149" spans="1:9" x14ac:dyDescent="0.2">
      <c r="A149" s="25"/>
      <c r="B149" s="13">
        <v>218</v>
      </c>
      <c r="C149" s="25" t="s">
        <v>223</v>
      </c>
      <c r="D149" s="10" t="s">
        <v>17</v>
      </c>
      <c r="E149" s="43">
        <v>717.69</v>
      </c>
      <c r="F149" s="10" t="s">
        <v>17</v>
      </c>
      <c r="G149" s="17">
        <v>40</v>
      </c>
      <c r="H149" s="24">
        <v>1</v>
      </c>
      <c r="I149" s="57">
        <v>49</v>
      </c>
    </row>
    <row r="150" spans="1:9" x14ac:dyDescent="0.2">
      <c r="A150" s="25"/>
      <c r="B150" s="13">
        <v>220</v>
      </c>
      <c r="C150" s="25" t="s">
        <v>189</v>
      </c>
      <c r="D150" s="10" t="s">
        <v>17</v>
      </c>
      <c r="E150" s="43">
        <v>710.4</v>
      </c>
      <c r="F150" s="10" t="s">
        <v>17</v>
      </c>
      <c r="G150" s="17">
        <v>45</v>
      </c>
      <c r="H150" s="24">
        <v>1</v>
      </c>
      <c r="I150" s="57">
        <v>49</v>
      </c>
    </row>
    <row r="151" spans="1:9" x14ac:dyDescent="0.2">
      <c r="A151" s="25"/>
      <c r="B151" s="13">
        <v>302</v>
      </c>
      <c r="C151" s="25" t="s">
        <v>190</v>
      </c>
      <c r="D151" s="10" t="s">
        <v>17</v>
      </c>
      <c r="E151" s="43">
        <v>714.75</v>
      </c>
      <c r="F151" s="10" t="s">
        <v>17</v>
      </c>
      <c r="G151" s="17">
        <v>45</v>
      </c>
      <c r="H151" s="24">
        <v>1</v>
      </c>
      <c r="I151" s="57">
        <v>49</v>
      </c>
    </row>
    <row r="152" spans="1:9" x14ac:dyDescent="0.2">
      <c r="A152" s="25"/>
      <c r="B152" s="13">
        <v>304</v>
      </c>
      <c r="C152" s="25" t="s">
        <v>191</v>
      </c>
      <c r="D152" s="10" t="s">
        <v>17</v>
      </c>
      <c r="E152" s="43">
        <v>715.95</v>
      </c>
      <c r="F152" s="10" t="s">
        <v>17</v>
      </c>
      <c r="G152" s="17">
        <v>45</v>
      </c>
      <c r="H152" s="24">
        <v>1</v>
      </c>
      <c r="I152" s="57">
        <v>49</v>
      </c>
    </row>
    <row r="153" spans="1:9" x14ac:dyDescent="0.2">
      <c r="A153" s="25"/>
      <c r="B153" s="30">
        <v>306</v>
      </c>
      <c r="C153" s="29" t="s">
        <v>192</v>
      </c>
      <c r="D153" s="34" t="s">
        <v>17</v>
      </c>
      <c r="E153" s="50">
        <v>636.20000000000005</v>
      </c>
      <c r="F153" s="34" t="s">
        <v>17</v>
      </c>
      <c r="G153" s="17">
        <v>42</v>
      </c>
      <c r="H153" s="30">
        <v>1</v>
      </c>
      <c r="I153" s="57">
        <v>49</v>
      </c>
    </row>
    <row r="154" spans="1:9" x14ac:dyDescent="0.2">
      <c r="A154" s="25"/>
      <c r="B154" s="13">
        <v>312</v>
      </c>
      <c r="C154" s="25" t="s">
        <v>193</v>
      </c>
      <c r="D154" s="10" t="s">
        <v>17</v>
      </c>
      <c r="E154" s="43">
        <v>711.2</v>
      </c>
      <c r="F154" s="10" t="s">
        <v>17</v>
      </c>
      <c r="G154" s="17">
        <v>45</v>
      </c>
      <c r="H154" s="24">
        <v>1</v>
      </c>
      <c r="I154" s="57">
        <v>49</v>
      </c>
    </row>
    <row r="155" spans="1:9" x14ac:dyDescent="0.2">
      <c r="A155" s="25"/>
      <c r="B155" s="30">
        <v>314</v>
      </c>
      <c r="C155" s="29" t="s">
        <v>194</v>
      </c>
      <c r="D155" s="34" t="s">
        <v>28</v>
      </c>
      <c r="E155" s="50">
        <v>1069.42</v>
      </c>
      <c r="F155" s="34" t="s">
        <v>20</v>
      </c>
      <c r="G155" s="17">
        <v>37</v>
      </c>
      <c r="H155" s="30">
        <v>1</v>
      </c>
      <c r="I155" s="57">
        <v>49</v>
      </c>
    </row>
    <row r="156" spans="1:9" x14ac:dyDescent="0.2">
      <c r="A156" s="25"/>
      <c r="B156" s="13">
        <v>315</v>
      </c>
      <c r="C156" s="25" t="s">
        <v>195</v>
      </c>
      <c r="D156" s="10" t="s">
        <v>17</v>
      </c>
      <c r="E156" s="43">
        <v>702.23</v>
      </c>
      <c r="F156" s="10" t="s">
        <v>17</v>
      </c>
      <c r="G156" s="17">
        <v>40</v>
      </c>
      <c r="H156" s="24">
        <v>1</v>
      </c>
      <c r="I156" s="57">
        <v>49</v>
      </c>
    </row>
    <row r="157" spans="1:9" x14ac:dyDescent="0.2">
      <c r="A157" s="29"/>
      <c r="B157" s="30">
        <v>316</v>
      </c>
      <c r="C157" s="29" t="s">
        <v>196</v>
      </c>
      <c r="D157" s="34" t="s">
        <v>17</v>
      </c>
      <c r="E157" s="50">
        <v>1095</v>
      </c>
      <c r="F157" s="34" t="s">
        <v>17</v>
      </c>
      <c r="G157" s="17">
        <v>70</v>
      </c>
      <c r="H157" s="30">
        <v>2</v>
      </c>
      <c r="I157" s="58">
        <f t="shared" ref="I157:I183" si="3">IF(E157&gt;0,E157/10,"")</f>
        <v>109.5</v>
      </c>
    </row>
    <row r="158" spans="1:9" x14ac:dyDescent="0.2">
      <c r="A158" s="25"/>
      <c r="B158" s="30">
        <v>317</v>
      </c>
      <c r="C158" s="29" t="s">
        <v>197</v>
      </c>
      <c r="D158" s="34" t="s">
        <v>17</v>
      </c>
      <c r="E158" s="50">
        <v>662.03</v>
      </c>
      <c r="F158" s="34" t="s">
        <v>17</v>
      </c>
      <c r="G158" s="17">
        <v>44</v>
      </c>
      <c r="H158" s="30">
        <v>1</v>
      </c>
      <c r="I158" s="57">
        <v>49</v>
      </c>
    </row>
    <row r="159" spans="1:9" x14ac:dyDescent="0.2">
      <c r="A159" s="25"/>
      <c r="B159" s="30">
        <v>318</v>
      </c>
      <c r="C159" s="29" t="s">
        <v>198</v>
      </c>
      <c r="D159" s="34" t="s">
        <v>17</v>
      </c>
      <c r="E159" s="50">
        <v>711.36</v>
      </c>
      <c r="F159" s="34" t="s">
        <v>17</v>
      </c>
      <c r="G159" s="17">
        <v>35</v>
      </c>
      <c r="H159" s="30">
        <v>1</v>
      </c>
      <c r="I159" s="57">
        <v>49</v>
      </c>
    </row>
    <row r="160" spans="1:9" x14ac:dyDescent="0.2">
      <c r="A160" s="25"/>
      <c r="B160" s="13">
        <v>320</v>
      </c>
      <c r="C160" s="25" t="s">
        <v>199</v>
      </c>
      <c r="D160" s="10" t="s">
        <v>17</v>
      </c>
      <c r="E160" s="43">
        <v>718</v>
      </c>
      <c r="F160" s="10" t="s">
        <v>17</v>
      </c>
      <c r="G160" s="17">
        <v>40</v>
      </c>
      <c r="H160" s="24">
        <v>1</v>
      </c>
      <c r="I160" s="57">
        <v>49</v>
      </c>
    </row>
    <row r="161" spans="1:9" x14ac:dyDescent="0.2">
      <c r="A161" s="25"/>
      <c r="B161" s="13">
        <v>322</v>
      </c>
      <c r="C161" s="25" t="s">
        <v>200</v>
      </c>
      <c r="D161" s="10" t="s">
        <v>17</v>
      </c>
      <c r="E161" s="43">
        <v>711.58</v>
      </c>
      <c r="F161" s="10" t="s">
        <v>17</v>
      </c>
      <c r="G161" s="17">
        <v>40</v>
      </c>
      <c r="H161" s="24">
        <v>1</v>
      </c>
      <c r="I161" s="57">
        <v>49</v>
      </c>
    </row>
    <row r="162" spans="1:9" x14ac:dyDescent="0.2">
      <c r="A162" s="25"/>
      <c r="B162" s="13">
        <v>323</v>
      </c>
      <c r="C162" s="25" t="s">
        <v>201</v>
      </c>
      <c r="D162" s="10" t="s">
        <v>17</v>
      </c>
      <c r="E162" s="43">
        <v>509.14</v>
      </c>
      <c r="F162" s="10" t="s">
        <v>17</v>
      </c>
      <c r="G162" s="17">
        <v>30</v>
      </c>
      <c r="H162" s="24">
        <v>1</v>
      </c>
      <c r="I162" s="57">
        <v>49</v>
      </c>
    </row>
    <row r="163" spans="1:9" x14ac:dyDescent="0.2">
      <c r="A163" s="25"/>
      <c r="B163" s="13">
        <v>401</v>
      </c>
      <c r="C163" s="25" t="s">
        <v>202</v>
      </c>
      <c r="D163" s="10" t="s">
        <v>17</v>
      </c>
      <c r="E163" s="43">
        <v>700.1</v>
      </c>
      <c r="F163" s="10" t="s">
        <v>17</v>
      </c>
      <c r="G163" s="17">
        <v>45</v>
      </c>
      <c r="H163" s="24">
        <v>1</v>
      </c>
      <c r="I163" s="57">
        <v>49</v>
      </c>
    </row>
    <row r="164" spans="1:9" x14ac:dyDescent="0.2">
      <c r="A164" s="25"/>
      <c r="B164" s="13">
        <v>402</v>
      </c>
      <c r="C164" s="25" t="s">
        <v>203</v>
      </c>
      <c r="D164" s="10" t="s">
        <v>17</v>
      </c>
      <c r="E164" s="43">
        <v>711.04</v>
      </c>
      <c r="F164" s="10" t="s">
        <v>17</v>
      </c>
      <c r="G164" s="17">
        <v>35</v>
      </c>
      <c r="H164" s="24">
        <v>1</v>
      </c>
      <c r="I164" s="57">
        <v>49</v>
      </c>
    </row>
    <row r="165" spans="1:9" x14ac:dyDescent="0.2">
      <c r="A165" s="25"/>
      <c r="B165" s="30">
        <v>403</v>
      </c>
      <c r="C165" s="29" t="s">
        <v>204</v>
      </c>
      <c r="D165" s="34" t="s">
        <v>17</v>
      </c>
      <c r="E165" s="50">
        <v>715.24</v>
      </c>
      <c r="F165" s="34" t="s">
        <v>17</v>
      </c>
      <c r="G165" s="17">
        <v>45</v>
      </c>
      <c r="H165" s="30">
        <v>1</v>
      </c>
      <c r="I165" s="57">
        <v>49</v>
      </c>
    </row>
    <row r="166" spans="1:9" x14ac:dyDescent="0.2">
      <c r="A166" s="25"/>
      <c r="B166" s="13">
        <v>410</v>
      </c>
      <c r="C166" s="25" t="s">
        <v>205</v>
      </c>
      <c r="D166" s="10" t="s">
        <v>17</v>
      </c>
      <c r="E166" s="43">
        <v>712.92</v>
      </c>
      <c r="F166" s="10" t="s">
        <v>17</v>
      </c>
      <c r="G166" s="17">
        <v>45</v>
      </c>
      <c r="H166" s="24">
        <v>1</v>
      </c>
      <c r="I166" s="57">
        <v>49</v>
      </c>
    </row>
    <row r="167" spans="1:9" x14ac:dyDescent="0.2">
      <c r="A167" s="25"/>
      <c r="B167" s="13">
        <v>412</v>
      </c>
      <c r="C167" s="25" t="s">
        <v>206</v>
      </c>
      <c r="D167" s="10" t="s">
        <v>17</v>
      </c>
      <c r="E167" s="43">
        <v>715.65</v>
      </c>
      <c r="F167" s="10" t="s">
        <v>17</v>
      </c>
      <c r="G167" s="17">
        <v>45</v>
      </c>
      <c r="H167" s="24">
        <v>1</v>
      </c>
      <c r="I167" s="57">
        <v>49</v>
      </c>
    </row>
    <row r="168" spans="1:9" x14ac:dyDescent="0.2">
      <c r="A168" s="25"/>
      <c r="B168" s="13">
        <v>415</v>
      </c>
      <c r="C168" s="25" t="s">
        <v>207</v>
      </c>
      <c r="D168" s="10" t="s">
        <v>17</v>
      </c>
      <c r="E168" s="43">
        <v>743.17</v>
      </c>
      <c r="F168" s="10" t="s">
        <v>17</v>
      </c>
      <c r="G168" s="17">
        <v>45</v>
      </c>
      <c r="H168" s="24">
        <v>1</v>
      </c>
      <c r="I168" s="57">
        <v>49</v>
      </c>
    </row>
    <row r="169" spans="1:9" x14ac:dyDescent="0.2">
      <c r="A169" s="25"/>
      <c r="B169" s="13">
        <v>417</v>
      </c>
      <c r="C169" s="25" t="s">
        <v>208</v>
      </c>
      <c r="D169" s="10" t="s">
        <v>17</v>
      </c>
      <c r="E169" s="43">
        <v>763.32</v>
      </c>
      <c r="F169" s="10" t="s">
        <v>17</v>
      </c>
      <c r="G169" s="17">
        <v>45</v>
      </c>
      <c r="H169" s="24">
        <v>1</v>
      </c>
      <c r="I169" s="57">
        <v>49</v>
      </c>
    </row>
    <row r="170" spans="1:9" x14ac:dyDescent="0.2">
      <c r="A170" s="25"/>
      <c r="B170" s="13">
        <v>418</v>
      </c>
      <c r="C170" s="25" t="s">
        <v>209</v>
      </c>
      <c r="D170" s="10" t="s">
        <v>17</v>
      </c>
      <c r="E170" s="43">
        <v>717.01</v>
      </c>
      <c r="F170" s="10" t="s">
        <v>17</v>
      </c>
      <c r="G170" s="17">
        <v>45</v>
      </c>
      <c r="H170" s="24">
        <v>1</v>
      </c>
      <c r="I170" s="57">
        <v>49</v>
      </c>
    </row>
    <row r="171" spans="1:9" x14ac:dyDescent="0.2">
      <c r="A171" s="25"/>
      <c r="B171" s="13">
        <v>420</v>
      </c>
      <c r="C171" s="25" t="s">
        <v>210</v>
      </c>
      <c r="D171" s="10" t="s">
        <v>17</v>
      </c>
      <c r="E171" s="43">
        <v>713.34</v>
      </c>
      <c r="F171" s="10" t="s">
        <v>17</v>
      </c>
      <c r="G171" s="17">
        <v>45</v>
      </c>
      <c r="H171" s="24">
        <v>1</v>
      </c>
      <c r="I171" s="57">
        <v>49</v>
      </c>
    </row>
    <row r="172" spans="1:9" x14ac:dyDescent="0.2">
      <c r="A172" s="25"/>
      <c r="B172" s="13">
        <v>422</v>
      </c>
      <c r="C172" s="25" t="s">
        <v>211</v>
      </c>
      <c r="D172" s="10" t="s">
        <v>17</v>
      </c>
      <c r="E172" s="43">
        <v>715.54</v>
      </c>
      <c r="F172" s="10" t="s">
        <v>17</v>
      </c>
      <c r="G172" s="17">
        <v>45</v>
      </c>
      <c r="H172" s="24">
        <v>1</v>
      </c>
      <c r="I172" s="57">
        <v>49</v>
      </c>
    </row>
    <row r="173" spans="1:9" x14ac:dyDescent="0.2">
      <c r="A173" s="25"/>
      <c r="B173" s="13">
        <v>424</v>
      </c>
      <c r="C173" s="25" t="s">
        <v>212</v>
      </c>
      <c r="D173" s="10" t="s">
        <v>17</v>
      </c>
      <c r="E173" s="43">
        <v>707.92</v>
      </c>
      <c r="F173" s="10" t="s">
        <v>17</v>
      </c>
      <c r="G173" s="17">
        <v>45</v>
      </c>
      <c r="H173" s="24">
        <v>1</v>
      </c>
      <c r="I173" s="57">
        <v>49</v>
      </c>
    </row>
    <row r="174" spans="1:9" x14ac:dyDescent="0.2">
      <c r="A174" s="18"/>
      <c r="B174" s="4"/>
      <c r="C174" s="3"/>
      <c r="D174" s="5"/>
      <c r="E174" s="45"/>
      <c r="F174" s="38" t="s">
        <v>235</v>
      </c>
      <c r="G174" s="39">
        <f>SUM(G133:G173)</f>
        <v>2004</v>
      </c>
      <c r="H174" s="4"/>
      <c r="I174" s="52" t="str">
        <f t="shared" si="3"/>
        <v/>
      </c>
    </row>
    <row r="175" spans="1:9" x14ac:dyDescent="0.2">
      <c r="A175" s="19" t="s">
        <v>213</v>
      </c>
      <c r="B175" s="31"/>
      <c r="C175" s="19"/>
      <c r="D175" s="14"/>
      <c r="E175" s="46"/>
      <c r="F175" s="14"/>
      <c r="G175" s="21"/>
      <c r="H175" s="41"/>
      <c r="I175" s="53" t="str">
        <f t="shared" si="3"/>
        <v/>
      </c>
    </row>
    <row r="176" spans="1:9" x14ac:dyDescent="0.2">
      <c r="A176" s="23"/>
      <c r="B176" s="22" t="s">
        <v>214</v>
      </c>
      <c r="C176" s="23" t="s">
        <v>215</v>
      </c>
      <c r="D176" s="10" t="s">
        <v>64</v>
      </c>
      <c r="E176" s="43">
        <v>5159.6099999999997</v>
      </c>
      <c r="F176" s="10" t="s">
        <v>13</v>
      </c>
      <c r="G176" s="17">
        <v>25</v>
      </c>
      <c r="H176" s="24">
        <v>2</v>
      </c>
      <c r="I176" s="55">
        <v>500</v>
      </c>
    </row>
    <row r="177" spans="1:9" x14ac:dyDescent="0.2">
      <c r="A177" s="23"/>
      <c r="B177" s="22">
        <v>204</v>
      </c>
      <c r="C177" s="23" t="s">
        <v>216</v>
      </c>
      <c r="D177" s="14" t="s">
        <v>17</v>
      </c>
      <c r="E177" s="46">
        <v>779.1</v>
      </c>
      <c r="F177" s="14" t="s">
        <v>17</v>
      </c>
      <c r="G177" s="17">
        <v>48</v>
      </c>
      <c r="H177" s="41">
        <v>1</v>
      </c>
      <c r="I177" s="57">
        <v>49</v>
      </c>
    </row>
    <row r="178" spans="1:9" x14ac:dyDescent="0.2">
      <c r="A178" s="25"/>
      <c r="B178" s="13">
        <v>205</v>
      </c>
      <c r="C178" s="25" t="s">
        <v>217</v>
      </c>
      <c r="D178" s="10" t="s">
        <v>17</v>
      </c>
      <c r="E178" s="43">
        <v>677.28</v>
      </c>
      <c r="F178" s="10" t="s">
        <v>17</v>
      </c>
      <c r="G178" s="17">
        <v>45</v>
      </c>
      <c r="H178" s="24">
        <v>2</v>
      </c>
      <c r="I178" s="55">
        <f t="shared" si="3"/>
        <v>67.727999999999994</v>
      </c>
    </row>
    <row r="179" spans="1:9" x14ac:dyDescent="0.2">
      <c r="A179" s="23"/>
      <c r="B179" s="22">
        <v>206</v>
      </c>
      <c r="C179" s="23" t="s">
        <v>218</v>
      </c>
      <c r="D179" s="14" t="s">
        <v>17</v>
      </c>
      <c r="E179" s="46">
        <v>773.46</v>
      </c>
      <c r="F179" s="14" t="s">
        <v>17</v>
      </c>
      <c r="G179" s="17">
        <v>48</v>
      </c>
      <c r="H179" s="41">
        <v>1</v>
      </c>
      <c r="I179" s="57">
        <v>49</v>
      </c>
    </row>
    <row r="180" spans="1:9" x14ac:dyDescent="0.2">
      <c r="A180" s="23"/>
      <c r="B180" s="22">
        <v>214</v>
      </c>
      <c r="C180" s="23" t="s">
        <v>219</v>
      </c>
      <c r="D180" s="14" t="s">
        <v>17</v>
      </c>
      <c r="E180" s="46">
        <v>653.82000000000005</v>
      </c>
      <c r="F180" s="14" t="s">
        <v>17</v>
      </c>
      <c r="G180" s="17">
        <v>45</v>
      </c>
      <c r="H180" s="41">
        <v>1</v>
      </c>
      <c r="I180" s="57">
        <v>49</v>
      </c>
    </row>
    <row r="181" spans="1:9" x14ac:dyDescent="0.2">
      <c r="A181" s="23"/>
      <c r="B181" s="28">
        <v>237</v>
      </c>
      <c r="C181" s="29" t="s">
        <v>220</v>
      </c>
      <c r="D181" s="34" t="s">
        <v>28</v>
      </c>
      <c r="E181" s="50">
        <v>817.24</v>
      </c>
      <c r="F181" s="34" t="s">
        <v>20</v>
      </c>
      <c r="G181" s="17">
        <v>24</v>
      </c>
      <c r="H181" s="30">
        <v>1</v>
      </c>
      <c r="I181" s="57">
        <v>49</v>
      </c>
    </row>
    <row r="182" spans="1:9" x14ac:dyDescent="0.2">
      <c r="A182" s="23"/>
      <c r="B182" s="22">
        <v>238</v>
      </c>
      <c r="C182" s="23" t="s">
        <v>221</v>
      </c>
      <c r="D182" s="14" t="s">
        <v>17</v>
      </c>
      <c r="E182" s="46">
        <v>593.6</v>
      </c>
      <c r="F182" s="14" t="s">
        <v>17</v>
      </c>
      <c r="G182" s="17">
        <v>40</v>
      </c>
      <c r="H182" s="41">
        <v>1</v>
      </c>
      <c r="I182" s="57">
        <v>49</v>
      </c>
    </row>
    <row r="183" spans="1:9" x14ac:dyDescent="0.2">
      <c r="A183" s="18"/>
      <c r="B183" s="4"/>
      <c r="C183" s="3"/>
      <c r="D183" s="5"/>
      <c r="E183" s="45"/>
      <c r="F183" s="38" t="s">
        <v>236</v>
      </c>
      <c r="G183" s="39">
        <f>SUM(G176:G182)</f>
        <v>275</v>
      </c>
      <c r="H183" s="4"/>
      <c r="I183" s="52" t="str">
        <f t="shared" si="3"/>
        <v/>
      </c>
    </row>
    <row r="184" spans="1:9" s="36" customFormat="1" x14ac:dyDescent="0.2">
      <c r="D184" s="6"/>
      <c r="E184" s="51"/>
      <c r="G184" s="2"/>
      <c r="H184" s="2"/>
      <c r="I184" s="2"/>
    </row>
    <row r="185" spans="1:9" s="36" customFormat="1" x14ac:dyDescent="0.2">
      <c r="A185" s="36" t="s">
        <v>270</v>
      </c>
      <c r="B185" s="36">
        <f>SUM(G4,G7,G17,G33,G39,G72,G75,G84,G95,G101,G131,G174,G183)</f>
        <v>7174</v>
      </c>
      <c r="E185" s="51"/>
      <c r="G185" s="2"/>
      <c r="H185" s="2"/>
      <c r="I185" s="2"/>
    </row>
    <row r="186" spans="1:9" s="36" customFormat="1" x14ac:dyDescent="0.2">
      <c r="E186" s="51"/>
      <c r="G186" s="2"/>
      <c r="H186" s="2"/>
      <c r="I186" s="2"/>
    </row>
    <row r="187" spans="1:9" s="36" customFormat="1" x14ac:dyDescent="0.2">
      <c r="C187" s="37"/>
      <c r="E187" s="51"/>
      <c r="G187" s="2"/>
      <c r="H187" s="2"/>
      <c r="I187" s="2"/>
    </row>
    <row r="188" spans="1:9" s="36" customFormat="1" x14ac:dyDescent="0.2">
      <c r="C188" s="37"/>
      <c r="E188" s="51"/>
      <c r="G188" s="2"/>
      <c r="H188" s="2"/>
      <c r="I188" s="2"/>
    </row>
    <row r="189" spans="1:9" s="36" customFormat="1" x14ac:dyDescent="0.2">
      <c r="C189" s="37"/>
      <c r="E189" s="51"/>
      <c r="G189" s="2"/>
      <c r="H189" s="2"/>
      <c r="I189" s="2"/>
    </row>
  </sheetData>
  <printOptions horizontalCentered="1"/>
  <pageMargins left="0.25" right="0.25" top="0.75" bottom="0.75" header="0.3" footer="0.3"/>
  <pageSetup fitToHeight="0" orientation="landscape" horizontalDpi="300" verticalDpi="300" r:id="rId1"/>
  <headerFooter alignWithMargins="0">
    <oddHeader>&amp;C&amp;"Arial,Bold"&amp;22Classroom Capacities</oddHeader>
    <oddFooter>Page &amp;P of &amp;N</oddFoot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CapacityList</vt:lpstr>
      <vt:lpstr>CapacityList!Print_Area</vt:lpstr>
      <vt:lpstr>CapacityList!Print_Titles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aorlando</dc:creator>
  <cp:lastModifiedBy>Antonio Orlando</cp:lastModifiedBy>
  <cp:lastPrinted>2011-12-15T15:51:00Z</cp:lastPrinted>
  <dcterms:created xsi:type="dcterms:W3CDTF">2011-06-28T11:21:52Z</dcterms:created>
  <dcterms:modified xsi:type="dcterms:W3CDTF">2015-08-26T14:47:53Z</dcterms:modified>
</cp:coreProperties>
</file>